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fylkesmannen-my.sharepoint.com/personal/fmfijasa_fylkesmannen_no/Documents/Dokumenter/Kompetanseløft Finnmark/DeKomp/Samarbeidsforum/Samarbeidsforum Troms og Finnmark/SF 100921/"/>
    </mc:Choice>
  </mc:AlternateContent>
  <xr:revisionPtr revIDLastSave="141" documentId="8_{1372D2D1-8E91-42D1-A5D2-D2AABA749BE5}" xr6:coauthVersionLast="46" xr6:coauthVersionMax="46" xr10:uidLastSave="{D9B51002-9D4E-47A6-A55F-BC545B841A75}"/>
  <bookViews>
    <workbookView xWindow="-110" yWindow="-110" windowWidth="19420" windowHeight="10420" activeTab="1" xr2:uid="{00000000-000D-0000-FFFF-FFFF00000000}"/>
  </bookViews>
  <sheets>
    <sheet name="Samarbeidsforum" sheetId="1" r:id="rId1"/>
    <sheet name="Skole" sheetId="2" r:id="rId2"/>
    <sheet name="Kriterier" sheetId="9" r:id="rId3"/>
  </sheets>
  <definedNames>
    <definedName name="_xlnm.Print_Area" localSheetId="0">Samarbeidsforum!$A$1:$E$98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2" i="1" l="1"/>
  <c r="C69" i="1"/>
  <c r="C68" i="1"/>
  <c r="H352" i="2"/>
  <c r="F352" i="2"/>
  <c r="D352" i="2"/>
  <c r="C352" i="2"/>
  <c r="H340" i="2"/>
  <c r="F340" i="2"/>
  <c r="D340" i="2"/>
  <c r="C340" i="2"/>
  <c r="H363" i="2"/>
  <c r="F363" i="2"/>
  <c r="D363" i="2"/>
  <c r="C363" i="2"/>
  <c r="C13" i="1"/>
  <c r="C14" i="1"/>
  <c r="C12" i="1" l="1"/>
  <c r="C91" i="2" l="1"/>
  <c r="C30" i="1" s="1"/>
  <c r="C90" i="2"/>
  <c r="C29" i="1" s="1"/>
  <c r="C78" i="1" s="1"/>
  <c r="C62" i="1"/>
  <c r="C61" i="1"/>
  <c r="C91" i="1"/>
  <c r="C79" i="1" l="1"/>
  <c r="C82" i="1"/>
  <c r="C12" i="2" l="1"/>
  <c r="C68" i="2"/>
  <c r="C59" i="1"/>
  <c r="C58" i="1"/>
  <c r="C72" i="1" s="1"/>
  <c r="C60" i="1"/>
  <c r="H328" i="2"/>
  <c r="F328" i="2"/>
  <c r="D328" i="2"/>
  <c r="C328" i="2"/>
  <c r="C56" i="1"/>
  <c r="C71" i="1" s="1"/>
  <c r="C55" i="1"/>
  <c r="C90" i="1" s="1"/>
  <c r="C54" i="1"/>
  <c r="C89" i="1" s="1"/>
  <c r="C53" i="1"/>
  <c r="C88" i="1" s="1"/>
  <c r="C52" i="1"/>
  <c r="C87" i="1" s="1"/>
  <c r="C51" i="1"/>
  <c r="C86" i="1" s="1"/>
  <c r="C50" i="1"/>
  <c r="C85" i="1" s="1"/>
  <c r="C49" i="1"/>
  <c r="H286" i="2"/>
  <c r="C45" i="1"/>
  <c r="C44" i="1"/>
  <c r="C43" i="1"/>
  <c r="C42" i="1"/>
  <c r="C41" i="1"/>
  <c r="C83" i="1" l="1"/>
  <c r="C180" i="2"/>
  <c r="C39" i="1"/>
  <c r="C37" i="1"/>
  <c r="D163" i="2"/>
  <c r="C163" i="2"/>
  <c r="C36" i="1"/>
  <c r="C81" i="1" s="1"/>
  <c r="C35" i="1"/>
  <c r="C34" i="1"/>
  <c r="C133" i="2"/>
  <c r="C33" i="1"/>
  <c r="C32" i="1"/>
  <c r="C80" i="1" s="1"/>
  <c r="C31" i="1"/>
  <c r="C28" i="1"/>
  <c r="C27" i="1"/>
  <c r="C77" i="1" s="1"/>
  <c r="C26" i="1"/>
  <c r="C25" i="1"/>
  <c r="C76" i="1" s="1"/>
  <c r="C24" i="1"/>
  <c r="C23" i="1"/>
  <c r="C22" i="1"/>
  <c r="C21" i="1"/>
  <c r="C20" i="1"/>
  <c r="C19" i="1"/>
  <c r="C18" i="1"/>
  <c r="C17" i="1"/>
  <c r="C74" i="1" s="1"/>
  <c r="C16" i="1"/>
  <c r="C15" i="1"/>
  <c r="C73" i="1"/>
  <c r="C143" i="2"/>
  <c r="C40" i="1" l="1"/>
  <c r="C186" i="2"/>
  <c r="C75" i="1"/>
  <c r="C70" i="1"/>
  <c r="H317" i="2" l="1"/>
  <c r="F317" i="2"/>
  <c r="D317" i="2"/>
  <c r="C317" i="2"/>
  <c r="H306" i="2" l="1"/>
  <c r="F306" i="2"/>
  <c r="D306" i="2"/>
  <c r="C306" i="2"/>
  <c r="H274" i="2" l="1"/>
  <c r="F274" i="2"/>
  <c r="D274" i="2"/>
  <c r="C274" i="2"/>
  <c r="H296" i="2" l="1"/>
  <c r="F296" i="2"/>
  <c r="D296" i="2"/>
  <c r="C296" i="2"/>
  <c r="F286" i="2"/>
  <c r="C286" i="2"/>
  <c r="D259" i="2"/>
  <c r="D265" i="2" s="1"/>
  <c r="C259" i="2"/>
  <c r="H254" i="2"/>
  <c r="F254" i="2"/>
  <c r="D254" i="2"/>
  <c r="C254" i="2"/>
  <c r="H244" i="2"/>
  <c r="F244" i="2"/>
  <c r="D244" i="2"/>
  <c r="C244" i="2"/>
  <c r="C265" i="2" l="1"/>
  <c r="C46" i="1"/>
  <c r="C63" i="1" s="1"/>
  <c r="F163" i="2"/>
  <c r="H123" i="2"/>
  <c r="F123" i="2"/>
  <c r="D123" i="2"/>
  <c r="C123" i="2"/>
  <c r="H114" i="2"/>
  <c r="F114" i="2"/>
  <c r="C114" i="2"/>
  <c r="H235" i="2"/>
  <c r="F235" i="2"/>
  <c r="H225" i="2"/>
  <c r="F225" i="2"/>
  <c r="H216" i="2"/>
  <c r="F216" i="2"/>
  <c r="H206" i="2"/>
  <c r="F206" i="2"/>
  <c r="C206" i="2"/>
  <c r="H196" i="2"/>
  <c r="F196" i="2"/>
  <c r="C196" i="2"/>
  <c r="H186" i="2"/>
  <c r="F186" i="2"/>
  <c r="H176" i="2"/>
  <c r="F176" i="2"/>
  <c r="D176" i="2"/>
  <c r="C84" i="1" l="1"/>
  <c r="F153" i="2"/>
  <c r="F143" i="2"/>
  <c r="F133" i="2"/>
  <c r="F105" i="2"/>
  <c r="H95" i="2"/>
  <c r="F95" i="2"/>
  <c r="D95" i="2"/>
  <c r="C95" i="2"/>
  <c r="H86" i="2"/>
  <c r="F86" i="2"/>
  <c r="D86" i="2"/>
  <c r="C86" i="2"/>
  <c r="H77" i="2"/>
  <c r="F77" i="2"/>
  <c r="D77" i="2"/>
  <c r="C77" i="2"/>
  <c r="H68" i="2"/>
  <c r="F68" i="2"/>
  <c r="D68" i="2"/>
  <c r="H59" i="2"/>
  <c r="F59" i="2"/>
  <c r="D59" i="2"/>
  <c r="C59" i="2"/>
  <c r="H50" i="2"/>
  <c r="F50" i="2"/>
  <c r="D50" i="2"/>
  <c r="C50" i="2"/>
  <c r="H41" i="2"/>
  <c r="F41" i="2"/>
  <c r="D41" i="2"/>
  <c r="C41" i="2"/>
  <c r="H23" i="2" l="1"/>
  <c r="F23" i="2"/>
  <c r="D23" i="2"/>
  <c r="C23" i="2"/>
  <c r="C32" i="2" l="1"/>
  <c r="D32" i="2"/>
  <c r="F32" i="2"/>
  <c r="H32" i="2"/>
  <c r="C65" i="1"/>
  <c r="C95" i="1"/>
  <c r="C9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Kjersti Okkelmo</author>
  </authors>
  <commentList>
    <comment ref="B66" authorId="0" shapeId="0" xr:uid="{00000000-0006-0000-0000-000001000000}">
      <text>
        <r>
          <rPr>
            <sz val="9"/>
            <color indexed="81"/>
            <rFont val="Tahoma"/>
            <family val="2"/>
          </rPr>
          <t>Denne tabellen fylles ut til slutt og skal gi en aggregert oversikt over de samlede beløpene i de aktuelle arkfanene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Kjersti Okkelmo</author>
  </authors>
  <commentList>
    <comment ref="E5" authorId="0" shapeId="0" xr:uid="{00000000-0006-0000-0300-000001000000}">
      <text>
        <r>
          <rPr>
            <sz val="9"/>
            <color indexed="81"/>
            <rFont val="Tahoma"/>
            <family val="2"/>
          </rPr>
          <t>Oppgi alle som deltar i tiltaket, også de som ikke mottar tilskudd.</t>
        </r>
      </text>
    </comment>
    <comment ref="G5" authorId="0" shapeId="0" xr:uid="{00000000-0006-0000-0300-000002000000}">
      <text>
        <r>
          <rPr>
            <sz val="9"/>
            <color indexed="81"/>
            <rFont val="Tahoma"/>
            <family val="2"/>
          </rPr>
          <t>Oppgi alle som deltar i tiltaket, også de som ikke mottar tilskudd.</t>
        </r>
      </text>
    </comment>
    <comment ref="E14" authorId="0" shapeId="0" xr:uid="{00000000-0006-0000-0300-000003000000}">
      <text>
        <r>
          <rPr>
            <sz val="9"/>
            <color indexed="81"/>
            <rFont val="Tahoma"/>
            <family val="2"/>
          </rPr>
          <t>Oppgi alle som deltar i tiltaket, også de som ikke mottar tilskudd.</t>
        </r>
      </text>
    </comment>
    <comment ref="G14" authorId="0" shapeId="0" xr:uid="{00000000-0006-0000-0300-000004000000}">
      <text>
        <r>
          <rPr>
            <sz val="9"/>
            <color indexed="81"/>
            <rFont val="Tahoma"/>
            <family val="2"/>
          </rPr>
          <t>Oppgi alle som deltar i tiltaket, også de som ikke mottar tilskudd.</t>
        </r>
      </text>
    </comment>
    <comment ref="E25" authorId="0" shapeId="0" xr:uid="{00000000-0006-0000-0300-000005000000}">
      <text>
        <r>
          <rPr>
            <sz val="9"/>
            <color indexed="81"/>
            <rFont val="Tahoma"/>
            <family val="2"/>
          </rPr>
          <t>Oppgi alle som deltar i tiltaket, også de som ikke mottar tilskudd.</t>
        </r>
      </text>
    </comment>
    <comment ref="G25" authorId="0" shapeId="0" xr:uid="{00000000-0006-0000-0300-000006000000}">
      <text>
        <r>
          <rPr>
            <sz val="9"/>
            <color indexed="81"/>
            <rFont val="Tahoma"/>
            <family val="2"/>
          </rPr>
          <t>Oppgi alle som deltar i tiltaket, også de som ikke mottar tilskudd.</t>
        </r>
      </text>
    </comment>
    <comment ref="E34" authorId="0" shapeId="0" xr:uid="{B6FB644E-ABB2-4C4E-99B2-8FF23F3523D1}">
      <text>
        <r>
          <rPr>
            <sz val="9"/>
            <color indexed="81"/>
            <rFont val="Tahoma"/>
            <family val="2"/>
          </rPr>
          <t>Oppgi alle som deltar i tiltaket, også de som ikke mottar tilskudd.</t>
        </r>
      </text>
    </comment>
    <comment ref="G34" authorId="0" shapeId="0" xr:uid="{4FA781A9-81E3-4744-B085-A48AB28B4632}">
      <text>
        <r>
          <rPr>
            <sz val="9"/>
            <color indexed="81"/>
            <rFont val="Tahoma"/>
            <family val="2"/>
          </rPr>
          <t>Oppgi alle som deltar i tiltaket, også de som ikke mottar tilskudd.</t>
        </r>
      </text>
    </comment>
    <comment ref="E43" authorId="0" shapeId="0" xr:uid="{606C6766-B4BD-4E3E-B7C7-6C8653F96BBA}">
      <text>
        <r>
          <rPr>
            <sz val="9"/>
            <color indexed="81"/>
            <rFont val="Tahoma"/>
            <family val="2"/>
          </rPr>
          <t>Oppgi alle som deltar i tiltaket, også de som ikke mottar tilskudd.</t>
        </r>
      </text>
    </comment>
    <comment ref="G43" authorId="0" shapeId="0" xr:uid="{FD7E70C9-C4BB-4C23-8ED5-F26DD631A122}">
      <text>
        <r>
          <rPr>
            <sz val="9"/>
            <color indexed="81"/>
            <rFont val="Tahoma"/>
            <family val="2"/>
          </rPr>
          <t>Oppgi alle som deltar i tiltaket, også de som ikke mottar tilskudd.</t>
        </r>
      </text>
    </comment>
    <comment ref="E52" authorId="0" shapeId="0" xr:uid="{4DF48033-AF4E-4916-9CD9-3A9A3EF7BEE0}">
      <text>
        <r>
          <rPr>
            <sz val="9"/>
            <color indexed="81"/>
            <rFont val="Tahoma"/>
            <family val="2"/>
          </rPr>
          <t>Oppgi alle som deltar i tiltaket, også de som ikke mottar tilskudd.</t>
        </r>
      </text>
    </comment>
    <comment ref="G52" authorId="0" shapeId="0" xr:uid="{E90C660F-574B-49DC-A8F1-650AD83D5B75}">
      <text>
        <r>
          <rPr>
            <sz val="9"/>
            <color indexed="81"/>
            <rFont val="Tahoma"/>
            <family val="2"/>
          </rPr>
          <t>Oppgi alle som deltar i tiltaket, også de som ikke mottar tilskudd.</t>
        </r>
      </text>
    </comment>
    <comment ref="E61" authorId="0" shapeId="0" xr:uid="{191E9996-F4B4-4502-8E2B-C9BF5DB855CC}">
      <text>
        <r>
          <rPr>
            <sz val="9"/>
            <color indexed="81"/>
            <rFont val="Tahoma"/>
            <family val="2"/>
          </rPr>
          <t>Oppgi alle som deltar i tiltaket, også de som ikke mottar tilskudd.</t>
        </r>
      </text>
    </comment>
    <comment ref="G61" authorId="0" shapeId="0" xr:uid="{052C1827-780C-4FA3-BDCB-4A987F430460}">
      <text>
        <r>
          <rPr>
            <sz val="9"/>
            <color indexed="81"/>
            <rFont val="Tahoma"/>
            <family val="2"/>
          </rPr>
          <t>Oppgi alle som deltar i tiltaket, også de som ikke mottar tilskudd.</t>
        </r>
      </text>
    </comment>
    <comment ref="E70" authorId="0" shapeId="0" xr:uid="{A259651A-E4D6-4D85-AE4C-F7454B263444}">
      <text>
        <r>
          <rPr>
            <sz val="9"/>
            <color indexed="81"/>
            <rFont val="Tahoma"/>
            <family val="2"/>
          </rPr>
          <t>Oppgi alle som deltar i tiltaket, også de som ikke mottar tilskudd.</t>
        </r>
      </text>
    </comment>
    <comment ref="G70" authorId="0" shapeId="0" xr:uid="{5B27BF36-92A5-4221-AFBA-8CB376BC84E4}">
      <text>
        <r>
          <rPr>
            <sz val="9"/>
            <color indexed="81"/>
            <rFont val="Tahoma"/>
            <family val="2"/>
          </rPr>
          <t>Oppgi alle som deltar i tiltaket, også de som ikke mottar tilskudd.</t>
        </r>
      </text>
    </comment>
    <comment ref="E79" authorId="0" shapeId="0" xr:uid="{85BE1E0B-9695-455E-A202-8F6BCC913BEA}">
      <text>
        <r>
          <rPr>
            <sz val="9"/>
            <color indexed="81"/>
            <rFont val="Tahoma"/>
            <family val="2"/>
          </rPr>
          <t>Oppgi alle som deltar i tiltaket, også de som ikke mottar tilskudd.</t>
        </r>
      </text>
    </comment>
    <comment ref="G79" authorId="0" shapeId="0" xr:uid="{902B92A1-5042-49DD-8466-08B70B2FCC4A}">
      <text>
        <r>
          <rPr>
            <sz val="9"/>
            <color indexed="81"/>
            <rFont val="Tahoma"/>
            <family val="2"/>
          </rPr>
          <t>Oppgi alle som deltar i tiltaket, også de som ikke mottar tilskudd.</t>
        </r>
      </text>
    </comment>
    <comment ref="E88" authorId="0" shapeId="0" xr:uid="{F5CDC683-ED69-4C6E-B331-E8D2D63B00A9}">
      <text>
        <r>
          <rPr>
            <sz val="9"/>
            <color indexed="81"/>
            <rFont val="Tahoma"/>
            <family val="2"/>
          </rPr>
          <t>Oppgi alle som deltar i tiltaket, også de som ikke mottar tilskudd.</t>
        </r>
      </text>
    </comment>
    <comment ref="G88" authorId="0" shapeId="0" xr:uid="{65FBB784-F403-440B-981F-EA0F219C24B7}">
      <text>
        <r>
          <rPr>
            <sz val="9"/>
            <color indexed="81"/>
            <rFont val="Tahoma"/>
            <family val="2"/>
          </rPr>
          <t>Oppgi alle som deltar i tiltaket, også de som ikke mottar tilskudd.</t>
        </r>
      </text>
    </comment>
    <comment ref="E97" authorId="0" shapeId="0" xr:uid="{2A542494-63DA-4F5D-8C38-2F2776E43513}">
      <text>
        <r>
          <rPr>
            <sz val="9"/>
            <color indexed="81"/>
            <rFont val="Tahoma"/>
            <family val="2"/>
          </rPr>
          <t>Oppgi alle som deltar i tiltaket, også de som ikke mottar tilskudd.</t>
        </r>
      </text>
    </comment>
    <comment ref="G97" authorId="0" shapeId="0" xr:uid="{C239AF7B-96C5-4EBB-A238-C53DB4924109}">
      <text>
        <r>
          <rPr>
            <sz val="9"/>
            <color indexed="81"/>
            <rFont val="Tahoma"/>
            <family val="2"/>
          </rPr>
          <t>Oppgi alle som deltar i tiltaket, også de som ikke mottar tilskudd.</t>
        </r>
      </text>
    </comment>
    <comment ref="E107" authorId="0" shapeId="0" xr:uid="{0A2EC8B5-6907-4980-99AD-F03BCBFEA0F7}">
      <text>
        <r>
          <rPr>
            <sz val="9"/>
            <color indexed="81"/>
            <rFont val="Tahoma"/>
            <family val="2"/>
          </rPr>
          <t>Oppgi alle som deltar i tiltaket, også de som ikke mottar tilskudd.</t>
        </r>
      </text>
    </comment>
    <comment ref="G107" authorId="0" shapeId="0" xr:uid="{9D9995D8-CC06-4100-9535-27BF58C3E9B2}">
      <text>
        <r>
          <rPr>
            <sz val="9"/>
            <color indexed="81"/>
            <rFont val="Tahoma"/>
            <family val="2"/>
          </rPr>
          <t>Oppgi alle som deltar i tiltaket, også de som ikke mottar tilskudd.</t>
        </r>
      </text>
    </comment>
    <comment ref="E116" authorId="0" shapeId="0" xr:uid="{769AE0AF-2A5A-4161-AC28-9BF9AF02D32A}">
      <text>
        <r>
          <rPr>
            <sz val="9"/>
            <color indexed="81"/>
            <rFont val="Tahoma"/>
            <family val="2"/>
          </rPr>
          <t>Oppgi alle som deltar i tiltaket, også de som ikke mottar tilskudd.</t>
        </r>
      </text>
    </comment>
    <comment ref="G116" authorId="0" shapeId="0" xr:uid="{EC3F8C55-9A31-406D-825E-C5605F3DC8B4}">
      <text>
        <r>
          <rPr>
            <sz val="9"/>
            <color indexed="81"/>
            <rFont val="Tahoma"/>
            <family val="2"/>
          </rPr>
          <t>Oppgi alle som deltar i tiltaket, også de som ikke mottar tilskudd.</t>
        </r>
      </text>
    </comment>
    <comment ref="E125" authorId="0" shapeId="0" xr:uid="{F361FF40-5A61-408F-A73D-529C716CAB2C}">
      <text>
        <r>
          <rPr>
            <sz val="9"/>
            <color indexed="81"/>
            <rFont val="Tahoma"/>
            <family val="2"/>
          </rPr>
          <t>Oppgi alle som deltar i tiltaket, også de som ikke mottar tilskudd.</t>
        </r>
      </text>
    </comment>
    <comment ref="G125" authorId="0" shapeId="0" xr:uid="{8327C410-CF6C-4940-AD08-F954E64F5663}">
      <text>
        <r>
          <rPr>
            <sz val="9"/>
            <color indexed="81"/>
            <rFont val="Tahoma"/>
            <family val="2"/>
          </rPr>
          <t>Oppgi alle som deltar i tiltaket, også de som ikke mottar tilskudd.</t>
        </r>
      </text>
    </comment>
    <comment ref="E135" authorId="0" shapeId="0" xr:uid="{37A49B72-D61F-4294-949D-BFE88BB77A17}">
      <text>
        <r>
          <rPr>
            <sz val="9"/>
            <color indexed="81"/>
            <rFont val="Tahoma"/>
            <family val="2"/>
          </rPr>
          <t>Oppgi alle som deltar i tiltaket, også de som ikke mottar tilskudd.</t>
        </r>
      </text>
    </comment>
    <comment ref="G135" authorId="0" shapeId="0" xr:uid="{4E2DCC99-861E-4838-B14D-DC2AA0BF6703}">
      <text>
        <r>
          <rPr>
            <sz val="9"/>
            <color indexed="81"/>
            <rFont val="Tahoma"/>
            <family val="2"/>
          </rPr>
          <t>Oppgi alle som deltar i tiltaket, også de som ikke mottar tilskudd.</t>
        </r>
      </text>
    </comment>
    <comment ref="E145" authorId="0" shapeId="0" xr:uid="{29094041-0CD0-453C-8C2B-B2CA63C8995C}">
      <text>
        <r>
          <rPr>
            <sz val="9"/>
            <color indexed="81"/>
            <rFont val="Tahoma"/>
            <family val="2"/>
          </rPr>
          <t>Oppgi alle som deltar i tiltaket, også de som ikke mottar tilskudd.</t>
        </r>
      </text>
    </comment>
    <comment ref="G145" authorId="0" shapeId="0" xr:uid="{03BD6732-43CE-43C2-9FBD-A08ED8C1F275}">
      <text>
        <r>
          <rPr>
            <sz val="9"/>
            <color indexed="81"/>
            <rFont val="Tahoma"/>
            <family val="2"/>
          </rPr>
          <t>Oppgi alle som deltar i tiltaket, også de som ikke mottar tilskudd.</t>
        </r>
      </text>
    </comment>
    <comment ref="E155" authorId="0" shapeId="0" xr:uid="{154CD8AA-02EA-4996-A0C8-51DA83C44A02}">
      <text>
        <r>
          <rPr>
            <sz val="9"/>
            <color indexed="81"/>
            <rFont val="Tahoma"/>
            <family val="2"/>
          </rPr>
          <t>Oppgi alle som deltar i tiltaket, også de som ikke mottar tilskudd.</t>
        </r>
      </text>
    </comment>
    <comment ref="G155" authorId="0" shapeId="0" xr:uid="{CB3913FC-6CDE-42D9-B02D-DBDD358FD48A}">
      <text>
        <r>
          <rPr>
            <sz val="9"/>
            <color indexed="81"/>
            <rFont val="Tahoma"/>
            <family val="2"/>
          </rPr>
          <t>Oppgi alle som deltar i tiltaket, også de som ikke mottar tilskudd.</t>
        </r>
      </text>
    </comment>
    <comment ref="E168" authorId="0" shapeId="0" xr:uid="{237BDBF5-3193-461E-B942-DE46542A1966}">
      <text>
        <r>
          <rPr>
            <sz val="9"/>
            <color indexed="81"/>
            <rFont val="Tahoma"/>
            <family val="2"/>
          </rPr>
          <t>Oppgi alle som deltar i tiltaket, også de som ikke mottar tilskudd.</t>
        </r>
      </text>
    </comment>
    <comment ref="G168" authorId="0" shapeId="0" xr:uid="{A2733DC2-2CBE-4EDA-B09C-F26913DC11E1}">
      <text>
        <r>
          <rPr>
            <sz val="9"/>
            <color indexed="81"/>
            <rFont val="Tahoma"/>
            <family val="2"/>
          </rPr>
          <t>Oppgi alle som deltar i tiltaket, også de som ikke mottar tilskudd.</t>
        </r>
      </text>
    </comment>
    <comment ref="E178" authorId="0" shapeId="0" xr:uid="{7A0DF37E-43DC-4D0D-AD4F-207C707BE66C}">
      <text>
        <r>
          <rPr>
            <sz val="9"/>
            <color indexed="81"/>
            <rFont val="Tahoma"/>
            <family val="2"/>
          </rPr>
          <t>Oppgi alle som deltar i tiltaket, også de som ikke mottar tilskudd.</t>
        </r>
      </text>
    </comment>
    <comment ref="G178" authorId="0" shapeId="0" xr:uid="{AE50532F-64E8-4393-89DD-B2B61B2C2AE0}">
      <text>
        <r>
          <rPr>
            <sz val="9"/>
            <color indexed="81"/>
            <rFont val="Tahoma"/>
            <family val="2"/>
          </rPr>
          <t>Oppgi alle som deltar i tiltaket, også de som ikke mottar tilskudd.</t>
        </r>
      </text>
    </comment>
    <comment ref="E188" authorId="0" shapeId="0" xr:uid="{9732827F-77F4-46B6-9F5B-F06D952A30C4}">
      <text>
        <r>
          <rPr>
            <sz val="9"/>
            <color indexed="81"/>
            <rFont val="Tahoma"/>
            <family val="2"/>
          </rPr>
          <t>Oppgi alle som deltar i tiltaket, også de som ikke mottar tilskudd.</t>
        </r>
      </text>
    </comment>
    <comment ref="G188" authorId="0" shapeId="0" xr:uid="{2F163659-D72C-4ED8-8C51-44E67B789798}">
      <text>
        <r>
          <rPr>
            <sz val="9"/>
            <color indexed="81"/>
            <rFont val="Tahoma"/>
            <family val="2"/>
          </rPr>
          <t>Oppgi alle som deltar i tiltaket, også de som ikke mottar tilskudd.</t>
        </r>
      </text>
    </comment>
    <comment ref="E198" authorId="0" shapeId="0" xr:uid="{4E4AFF89-9537-4DDF-BBD7-C2B25936B2FF}">
      <text>
        <r>
          <rPr>
            <sz val="9"/>
            <color indexed="81"/>
            <rFont val="Tahoma"/>
            <family val="2"/>
          </rPr>
          <t>Oppgi alle som deltar i tiltaket, også de som ikke mottar tilskudd.</t>
        </r>
      </text>
    </comment>
    <comment ref="G198" authorId="0" shapeId="0" xr:uid="{A410A00B-1338-46C2-A4A1-2CC04014615A}">
      <text>
        <r>
          <rPr>
            <sz val="9"/>
            <color indexed="81"/>
            <rFont val="Tahoma"/>
            <family val="2"/>
          </rPr>
          <t>Oppgi alle som deltar i tiltaket, også de som ikke mottar tilskudd.</t>
        </r>
      </text>
    </comment>
    <comment ref="E208" authorId="0" shapeId="0" xr:uid="{9053E0F8-09B6-4D33-B6D0-0F95A3C13842}">
      <text>
        <r>
          <rPr>
            <sz val="9"/>
            <color indexed="81"/>
            <rFont val="Tahoma"/>
            <family val="2"/>
          </rPr>
          <t>Oppgi alle som deltar i tiltaket, også de som ikke mottar tilskudd.</t>
        </r>
      </text>
    </comment>
    <comment ref="G208" authorId="0" shapeId="0" xr:uid="{E6F05459-58DB-4685-BC4A-046EC0CE227D}">
      <text>
        <r>
          <rPr>
            <sz val="9"/>
            <color indexed="81"/>
            <rFont val="Tahoma"/>
            <family val="2"/>
          </rPr>
          <t>Oppgi alle som deltar i tiltaket, også de som ikke mottar tilskudd.</t>
        </r>
      </text>
    </comment>
    <comment ref="E217" authorId="0" shapeId="0" xr:uid="{23095FB7-BFEC-45A3-897F-6E76DB7B18B5}">
      <text>
        <r>
          <rPr>
            <sz val="9"/>
            <color indexed="81"/>
            <rFont val="Tahoma"/>
            <family val="2"/>
          </rPr>
          <t>Oppgi alle som deltar i tiltaket, også de som ikke mottar tilskudd.</t>
        </r>
      </text>
    </comment>
    <comment ref="G217" authorId="0" shapeId="0" xr:uid="{71CBD348-3B86-47AC-A973-D67D0E31F256}">
      <text>
        <r>
          <rPr>
            <sz val="9"/>
            <color indexed="81"/>
            <rFont val="Tahoma"/>
            <family val="2"/>
          </rPr>
          <t>Oppgi alle som deltar i tiltaket, også de som ikke mottar tilskudd.</t>
        </r>
      </text>
    </comment>
    <comment ref="E227" authorId="0" shapeId="0" xr:uid="{1CCDBF7F-DDF0-47D1-8471-DAD0F8382269}">
      <text>
        <r>
          <rPr>
            <sz val="9"/>
            <color indexed="81"/>
            <rFont val="Tahoma"/>
            <family val="2"/>
          </rPr>
          <t>Oppgi alle som deltar i tiltaket, også de som ikke mottar tilskudd.</t>
        </r>
      </text>
    </comment>
    <comment ref="G227" authorId="0" shapeId="0" xr:uid="{F802B97B-05EB-49CD-BC02-5F9DA3765245}">
      <text>
        <r>
          <rPr>
            <sz val="9"/>
            <color indexed="81"/>
            <rFont val="Tahoma"/>
            <family val="2"/>
          </rPr>
          <t>Oppgi alle som deltar i tiltaket, også de som ikke mottar tilskudd.</t>
        </r>
      </text>
    </comment>
    <comment ref="E237" authorId="0" shapeId="0" xr:uid="{B7F89C2B-2289-4AD9-AADD-BBA3E5A5AEAE}">
      <text>
        <r>
          <rPr>
            <sz val="9"/>
            <color indexed="81"/>
            <rFont val="Tahoma"/>
            <family val="2"/>
          </rPr>
          <t>Oppgi alle som deltar i tiltaket, også de som ikke mottar tilskudd.</t>
        </r>
      </text>
    </comment>
    <comment ref="G237" authorId="0" shapeId="0" xr:uid="{A86137DF-086F-4D6A-B56E-BA813E553BE0}">
      <text>
        <r>
          <rPr>
            <sz val="9"/>
            <color indexed="81"/>
            <rFont val="Tahoma"/>
            <family val="2"/>
          </rPr>
          <t>Oppgi alle som deltar i tiltaket, også de som ikke mottar tilskudd.</t>
        </r>
      </text>
    </comment>
    <comment ref="E247" authorId="0" shapeId="0" xr:uid="{82124FCC-A5DA-4621-84C7-D22CCF3A6199}">
      <text>
        <r>
          <rPr>
            <sz val="9"/>
            <color indexed="81"/>
            <rFont val="Tahoma"/>
            <family val="2"/>
          </rPr>
          <t>Oppgi alle som deltar i tiltaket, også de som ikke mottar tilskudd.</t>
        </r>
      </text>
    </comment>
    <comment ref="G247" authorId="0" shapeId="0" xr:uid="{17265127-54C6-4362-8964-A0E35EA6428F}">
      <text>
        <r>
          <rPr>
            <sz val="9"/>
            <color indexed="81"/>
            <rFont val="Tahoma"/>
            <family val="2"/>
          </rPr>
          <t>Oppgi alle som deltar i tiltaket, også de som ikke mottar tilskudd.</t>
        </r>
      </text>
    </comment>
    <comment ref="E267" authorId="0" shapeId="0" xr:uid="{BC1CCE43-D49C-41AD-A0A3-70F072FF13FF}">
      <text>
        <r>
          <rPr>
            <sz val="9"/>
            <color indexed="81"/>
            <rFont val="Tahoma"/>
            <family val="2"/>
          </rPr>
          <t>Oppgi alle som deltar i tiltaket, også de som ikke mottar tilskudd.</t>
        </r>
      </text>
    </comment>
    <comment ref="G267" authorId="0" shapeId="0" xr:uid="{C7D4E4BD-F11E-4E22-839F-C5F3FEBF616E}">
      <text>
        <r>
          <rPr>
            <sz val="9"/>
            <color indexed="81"/>
            <rFont val="Tahoma"/>
            <family val="2"/>
          </rPr>
          <t>Oppgi alle som deltar i tiltaket, også de som ikke mottar tilskudd.</t>
        </r>
      </text>
    </comment>
    <comment ref="E276" authorId="0" shapeId="0" xr:uid="{242FCA8E-1F4A-47D2-A06F-742C086F3A7E}">
      <text>
        <r>
          <rPr>
            <sz val="9"/>
            <color indexed="81"/>
            <rFont val="Tahoma"/>
            <family val="2"/>
          </rPr>
          <t>Oppgi alle som deltar i tiltaket, også de som ikke mottar tilskudd.</t>
        </r>
      </text>
    </comment>
    <comment ref="G276" authorId="0" shapeId="0" xr:uid="{F451B5BC-BB5E-4A53-855E-B443FD7A00B2}">
      <text>
        <r>
          <rPr>
            <sz val="9"/>
            <color indexed="81"/>
            <rFont val="Tahoma"/>
            <family val="2"/>
          </rPr>
          <t>Oppgi alle som deltar i tiltaket, også de som ikke mottar tilskudd.</t>
        </r>
      </text>
    </comment>
    <comment ref="E289" authorId="0" shapeId="0" xr:uid="{7C3B90B0-AF07-46BD-BDBC-AC33A74AABAE}">
      <text>
        <r>
          <rPr>
            <sz val="9"/>
            <color indexed="81"/>
            <rFont val="Tahoma"/>
            <family val="2"/>
          </rPr>
          <t>Oppgi alle som deltar i tiltaket, også de som ikke mottar tilskudd.</t>
        </r>
      </text>
    </comment>
    <comment ref="G289" authorId="0" shapeId="0" xr:uid="{EB32CCCF-1E7A-4D8F-8D84-2F450B334C77}">
      <text>
        <r>
          <rPr>
            <sz val="9"/>
            <color indexed="81"/>
            <rFont val="Tahoma"/>
            <family val="2"/>
          </rPr>
          <t>Oppgi alle som deltar i tiltaket, også de som ikke mottar tilskudd.</t>
        </r>
      </text>
    </comment>
    <comment ref="E298" authorId="0" shapeId="0" xr:uid="{1BDBE25F-A072-461D-88B3-AC9D279F4CF4}">
      <text>
        <r>
          <rPr>
            <sz val="9"/>
            <color indexed="81"/>
            <rFont val="Tahoma"/>
            <family val="2"/>
          </rPr>
          <t>Oppgi alle som deltar i tiltaket, også de som ikke mottar tilskudd.</t>
        </r>
      </text>
    </comment>
    <comment ref="G298" authorId="0" shapeId="0" xr:uid="{49764453-70C3-4BEE-ADC9-CBCCB91E6790}">
      <text>
        <r>
          <rPr>
            <sz val="9"/>
            <color indexed="81"/>
            <rFont val="Tahoma"/>
            <family val="2"/>
          </rPr>
          <t>Oppgi alle som deltar i tiltaket, også de som ikke mottar tilskudd.</t>
        </r>
      </text>
    </comment>
    <comment ref="E308" authorId="0" shapeId="0" xr:uid="{71177B78-E3EF-4E04-9322-1C31A7A52396}">
      <text>
        <r>
          <rPr>
            <sz val="9"/>
            <color indexed="81"/>
            <rFont val="Tahoma"/>
            <family val="2"/>
          </rPr>
          <t>Oppgi alle som deltar i tiltaket, også de som ikke mottar tilskudd.</t>
        </r>
      </text>
    </comment>
    <comment ref="G308" authorId="0" shapeId="0" xr:uid="{508DF3AE-CDB2-4800-8775-08FFDFD4518B}">
      <text>
        <r>
          <rPr>
            <sz val="9"/>
            <color indexed="81"/>
            <rFont val="Tahoma"/>
            <family val="2"/>
          </rPr>
          <t>Oppgi alle som deltar i tiltaket, også de som ikke mottar tilskudd.</t>
        </r>
      </text>
    </comment>
    <comment ref="E319" authorId="0" shapeId="0" xr:uid="{63D6C5EF-AEDE-4955-8C6C-0C6859EEF8BB}">
      <text>
        <r>
          <rPr>
            <sz val="9"/>
            <color indexed="81"/>
            <rFont val="Tahoma"/>
            <family val="2"/>
          </rPr>
          <t>Oppgi alle som deltar i tiltaket, også de som ikke mottar tilskudd.</t>
        </r>
      </text>
    </comment>
    <comment ref="G319" authorId="0" shapeId="0" xr:uid="{A9CF549E-CCF8-44BB-9A2E-A2290818A0E8}">
      <text>
        <r>
          <rPr>
            <sz val="9"/>
            <color indexed="81"/>
            <rFont val="Tahoma"/>
            <family val="2"/>
          </rPr>
          <t>Oppgi alle som deltar i tiltaket, også de som ikke mottar tilskudd.</t>
        </r>
      </text>
    </comment>
    <comment ref="E331" authorId="0" shapeId="0" xr:uid="{AA091EC4-6B31-48EE-AE2C-D9A022EDCC6F}">
      <text>
        <r>
          <rPr>
            <sz val="9"/>
            <color indexed="81"/>
            <rFont val="Tahoma"/>
            <family val="2"/>
          </rPr>
          <t>Oppgi alle som deltar i tiltaket, også de som ikke mottar tilskudd.</t>
        </r>
      </text>
    </comment>
    <comment ref="G331" authorId="0" shapeId="0" xr:uid="{32FBC4FB-899B-4C81-9B83-E32EC238BB76}">
      <text>
        <r>
          <rPr>
            <sz val="9"/>
            <color indexed="81"/>
            <rFont val="Tahoma"/>
            <family val="2"/>
          </rPr>
          <t>Oppgi alle som deltar i tiltaket, også de som ikke mottar tilskudd.</t>
        </r>
      </text>
    </comment>
    <comment ref="E343" authorId="0" shapeId="0" xr:uid="{7BE4B8B0-214B-401F-B630-FC674F9B9430}">
      <text>
        <r>
          <rPr>
            <sz val="9"/>
            <color indexed="81"/>
            <rFont val="Tahoma"/>
            <family val="2"/>
          </rPr>
          <t>Oppgi alle som deltar i tiltaket, også de som ikke mottar tilskudd.</t>
        </r>
      </text>
    </comment>
    <comment ref="G343" authorId="0" shapeId="0" xr:uid="{75D4B987-B268-4932-86B0-5FE402C1F9B8}">
      <text>
        <r>
          <rPr>
            <sz val="9"/>
            <color indexed="81"/>
            <rFont val="Tahoma"/>
            <family val="2"/>
          </rPr>
          <t>Oppgi alle som deltar i tiltaket, også de som ikke mottar tilskudd.</t>
        </r>
      </text>
    </comment>
    <comment ref="E354" authorId="0" shapeId="0" xr:uid="{08608809-5655-45F0-85F6-769F18C790D0}">
      <text>
        <r>
          <rPr>
            <sz val="9"/>
            <color indexed="81"/>
            <rFont val="Tahoma"/>
            <family val="2"/>
          </rPr>
          <t>Oppgi alle som deltar i tiltaket, også de som ikke mottar tilskudd.</t>
        </r>
      </text>
    </comment>
    <comment ref="G354" authorId="0" shapeId="0" xr:uid="{A99EBC12-4408-41EE-9AD3-A560F84A52A3}">
      <text>
        <r>
          <rPr>
            <sz val="9"/>
            <color indexed="81"/>
            <rFont val="Tahoma"/>
            <family val="2"/>
          </rPr>
          <t>Oppgi alle som deltar i tiltaket, også de som ikke mottar tilskudd.</t>
        </r>
      </text>
    </comment>
  </commentList>
</comments>
</file>

<file path=xl/sharedStrings.xml><?xml version="1.0" encoding="utf-8"?>
<sst xmlns="http://schemas.openxmlformats.org/spreadsheetml/2006/main" count="1436" uniqueCount="389">
  <si>
    <t>Samarbeidsforum (fylke/region)</t>
  </si>
  <si>
    <t xml:space="preserve">Innstillingen gjelder (sett kryss for aktuelle ordninger) </t>
  </si>
  <si>
    <t xml:space="preserve">             a. regional ordning</t>
  </si>
  <si>
    <t xml:space="preserve">             b. desentralisert ordning</t>
  </si>
  <si>
    <t xml:space="preserve">             c. kompetanseløftet</t>
  </si>
  <si>
    <t xml:space="preserve">Samarbeidsforumets sammensetning </t>
  </si>
  <si>
    <t>Tilskuddsmottaker</t>
  </si>
  <si>
    <t>TOTAL SUM</t>
  </si>
  <si>
    <t>Totalt</t>
  </si>
  <si>
    <t>Bruk en tabell per prosjekt. Kopier og sett inn flere tabeller etter behov. Hvite felt fylles ut.</t>
  </si>
  <si>
    <t>Dersom samarbeidsforum foreslår å benytte midler til koordinatorfunksjon skal dette føres opp som et eget prosjekt/tabell.</t>
  </si>
  <si>
    <t>Tilskudd</t>
  </si>
  <si>
    <t>Deltakere, private</t>
  </si>
  <si>
    <t>Kort beskrivelse av hvordan tiltaket oppfyller kriteriene for tildeling av tilskuddsmidler (jf. arkfane "Kriterier")</t>
  </si>
  <si>
    <t>Navn på tilskuddsmottaker</t>
  </si>
  <si>
    <t xml:space="preserve">Forankret i lokalt definerte behov: </t>
  </si>
  <si>
    <t>Barnehage- og skolebasert kompetanseutvikling:</t>
  </si>
  <si>
    <t xml:space="preserve">Tilskudd 2021 </t>
  </si>
  <si>
    <t>Partnerskap mellom eier og UH:</t>
  </si>
  <si>
    <t>Innstilling desentralisert ordning (skole)</t>
  </si>
  <si>
    <t>Deltakere, offentlige</t>
  </si>
  <si>
    <t>Oppstart og slutt (høst/vår, årstall)</t>
  </si>
  <si>
    <t>Kort beskrivelse av hvordan tiltaket oppfyller kriteriene for tildeling av tilskuddsmidler  (jf. arkfane "Kriterier")</t>
  </si>
  <si>
    <r>
      <t>Tilskudd 2021</t>
    </r>
    <r>
      <rPr>
        <sz val="10"/>
        <color rgb="FFFF0000"/>
        <rFont val="Calibri"/>
        <family val="2"/>
        <scheme val="minor"/>
      </rPr>
      <t xml:space="preserve"> </t>
    </r>
  </si>
  <si>
    <t>Egen- finansiering</t>
  </si>
  <si>
    <t>Deltakende kommuner/ fylkeskommuner</t>
  </si>
  <si>
    <t>Antall deltakende skoler</t>
  </si>
  <si>
    <t>Deltakende private skoleeiere</t>
  </si>
  <si>
    <t>kr</t>
  </si>
  <si>
    <t>sum:</t>
  </si>
  <si>
    <t>Totalt:</t>
  </si>
  <si>
    <r>
      <t>Kriterier for tildeling av tilskuddsmidler,</t>
    </r>
    <r>
      <rPr>
        <b/>
        <sz val="14"/>
        <rFont val="Calibri"/>
        <family val="2"/>
        <scheme val="minor"/>
      </rPr>
      <t xml:space="preserve"> jf. pkt. 33 i retningslinjene:</t>
    </r>
  </si>
  <si>
    <t>Kompetanseutviklingstiltak er forankret i lokalt definerte behov</t>
  </si>
  <si>
    <t>Behovene for kompetanseutvikling skal være basert på lokale vurderinger av kompetansebehov i den enkelte barnehage og skole, og basert på faglig dialog med universitet eller høyskole.</t>
  </si>
  <si>
    <t>Lokale vurderinger av kompetanseutviklingsbehov skal forankres ved den enkelte barnehage og skole på en måte som involverer de ansatte og ledere.</t>
  </si>
  <si>
    <t>Midlene skal brukes til barnehage- og skolebasert kompetanseutvikling</t>
  </si>
  <si>
    <t>Tiltakene skal fremme kollektive prosesser for profesjonsutvikling som utvikler barnehagen og skolen.</t>
  </si>
  <si>
    <t>Tiltakene gjennomføres i partnerskap mellom barnehage- og skoleeiere og universiteter og høyskoler</t>
  </si>
  <si>
    <t>Eiere og universiteter og høyskoler skal samarbeide om å vurdere kompetansebehov, planlegge og gjennomføre tiltak i barnehager og skoler.</t>
  </si>
  <si>
    <t>Universiteter og høyskoler som bidrar i kompetanseutviklingen skal legge til rette for at erfaringene fra partnerskapet skal styrke lærerutdanningene.</t>
  </si>
  <si>
    <t>Særskilte kriterier for barnehage</t>
  </si>
  <si>
    <t>Samarbeidsforumet sin innstilling kan i tillegg til barnehagebasert kompetanseutvikling prioritere en tildeling der inntil 30 prosent av midlene benyttes til følgende kompetansetiltak, vurdert utfra behov lokalt:</t>
  </si>
  <si>
    <t>a) barnehagefaglig grunnkompetanse</t>
  </si>
  <si>
    <t>b) kompetansehevingsstudier for fagarbeidere og assistenter</t>
  </si>
  <si>
    <t>c) fagbrev som barne- og ungdomsarbeider (praksiskandidatordningen)</t>
  </si>
  <si>
    <t>d) tilretteleggingsmidler for lokal prioritering.</t>
  </si>
  <si>
    <t>Særskilte kriterier for kompetanseløftet for spesialpedagogikk og inkluderende praksis</t>
  </si>
  <si>
    <t>Kompetanseutvikling knyttet til kompetanseløftet for spesialpedagogikk og inkluderende praksis skal være tverrfaglige og være rettet mot en bredere målgruppe, jf. punkt 1.2.</t>
  </si>
  <si>
    <t>Inkludering - Longyearbyen skole</t>
  </si>
  <si>
    <t>Høgskolen i Innlandet</t>
  </si>
  <si>
    <t>Longeyarbyen Lokalstyre</t>
  </si>
  <si>
    <t>H 2021 - V 2023</t>
  </si>
  <si>
    <t xml:space="preserve">Knyttet spesifikt til særlige utfordringer ved Longyearbeyen skole vedrørende inkludering som f.eks. at retten til spesialundervisning er begrenset ved skolen, ingen innreiserestriksjoner til Svalbard for utenlandske borgere, men ingen mottaksapparat for utenlandske elever. Videre er det hyppig og høy utskifting av elever og ansatte ved skolen noe som gjør det utfordrende å etablere rutiner og skape varig utvikling. </t>
  </si>
  <si>
    <t>Alle ansatte og ledelse ved skolen deltar</t>
  </si>
  <si>
    <t>Partnerskap mellom Longyearbyen skole og SePU</t>
  </si>
  <si>
    <t>KOMMENTARER</t>
  </si>
  <si>
    <t>kr 251 725,- for skoleåret 21/22. Kr 257 960,- for skoleåret 22/23</t>
  </si>
  <si>
    <t>Kartleggingsresultater og analyse
veiledning på pedagogisk analyse i enhetene
ledelse av kompetanseutvikling og den pedagogiske verdikjeden
Temakompetansepakker utfra lokale behov pekt ut gjennom analyse av skolenes data - relasjonsbasert klasseledelse - motivasjon til å tro på seg selv - spørsmål og interaksjon i klasserommet
Runde to med veiledning knyttet til enhetenes behov og valgt tema.</t>
  </si>
  <si>
    <t>Høgskolen i Innlandet (SePU)</t>
  </si>
  <si>
    <t>Vardø</t>
  </si>
  <si>
    <t>RSK Øst-Finnmark</t>
  </si>
  <si>
    <t>Vadsø</t>
  </si>
  <si>
    <t>Nesseby</t>
  </si>
  <si>
    <t>Sør-Varanger</t>
  </si>
  <si>
    <t>Tana</t>
  </si>
  <si>
    <t>Tana Montessori skole</t>
  </si>
  <si>
    <t>Berlevåg</t>
  </si>
  <si>
    <t>Båtsfjord</t>
  </si>
  <si>
    <t>2018/2022</t>
  </si>
  <si>
    <t>Ja. Alle skolene har sammmen med skoleeier vurdert sine data (SePUs kartleggingsresultater, NP, elevundersøkelse ++), samt tatt utgangspunkt i kommunenes strategipllanger. Arbeid i profesjonsfellesskap, både for å analysere hva kommunene/skolene har behov for og for å gjennomføre tiltak for forbedring.</t>
  </si>
  <si>
    <t xml:space="preserve">Ledelse og forankring i den pedagogiske verdikjeden: 
skoleeiere-skoleledere-ressurslærere/gruppeledere-ansatte.
Lederstøtte gjennom samlinger og nettverk og skolebasert fordi arbeidet ledes lokalt av rektor og ressurs-/gruppeledere. Skoleeier følger også opp/støtter sine skolelederne i lokale nettverk. 
Skolebasert fordi alle ansatte jobber sammen, kollektivt, der alle er involvert/sammen om å utvikle skolens samlede kunnskap, holdninger og ferdigheter når det gjelder læring, undervisning og praksis. Kollektiv kapasitet bygges sammen gjennom systematisk (modulbasert) utviklings og endringsarbeid. Resultatet skal vises i praksis- i klasserommet og til beste for alle elever; god praksis, økt trivsel og læringsutbytte
</t>
  </si>
  <si>
    <t xml:space="preserve">Hvordan legger Høgskolen i Innlandet til rette for at erfaringene fra partnerskapet i Lokal kompetanseutvikling skal styrke lærerutdanningene?
Høgskolens arbeid med etterutdanning i barnehage- og grunnskolesektoren er i stor grad knyttet til ny forskrift om Lokal kompetanseutvikling. Arbeidet skal være tett knyttet til lærerutdanningene og skal bidra til både mer praksisnære og mer forskningsbaserte lærerutdanninger og tettere samarbeid med partnerinstitusjoner. Satsingene og høgskolens organisering av disse må ivareta nasjonale føringer (for eksempel regelverk, rammeplaner, strategiske planer som Lærerutdanning 2025), forskningskompetanse og erfaringsbasert kompetanse.
For å tydeliggjøre organisering og koordinering internt, knyttes arbeidet med Lokal kompetanseutvikling til eksisterende organisering av utdanningstilbudet ved Fakultet for lærerutdanning og pedagogikk (LUP) og det godkjente kvalitetssystem for utdanning. Dette innebærer tydelige roller og ansvar, blant annet i form av faglig ledelse av utdanningene og administrative støttefunksjoner.
SePU er en integrert del av lærerutdanningene ved Fakultet for lærerutdanning og pedagogikk ved Høgskolen i Innlandet. Det innebærer at alle faglige bidragsytere fra SePU har en fast andel av sin stilling knyttet til undervisning i enten barnehagelærerutdanning, grunnskolelærerutdanning eller masterprogram i utdanningsledelse og tilpasset opplæring. Erfaringene fra arbeidet med Lokal kompetanseutvikling trekkes løpende inn i undervisningen og inn i evaluering av ulike lærerutdanninger ved høgskolen i Innlandet.
</t>
  </si>
  <si>
    <t>Alt utviklingsarbeid i Tromsøskolen skal være forankret i kommunes kvalitetsutviklingsplan for skole og barnehage 2021 - 2024, «Du og jeg og vi to» - VI VIL! Planen gir retning og rammer for det pedagogiske utviklingsarbeidet både for kommunen som helhet og i den enkelte skole.
I planperioden skal oppvekstsektoren i Tromsø jobbe ut fra fire kvalitetsområder:
•	Barn og unges livsmestring
•	Laget rundt barn og unge
•	Den livslange læringen
•	Profesjonsfelleskap i utvikling
Oppvekstsektoren skal kjennetegnes av fire klare strategier som skal være gjenkjennbare i hvert av de fire kvalitetsområdene:
•	Tidlig innsats
•	Medvirkning fra barn og unge og deres foresatte
•	Tverrfaglig samhandling
•	Inkludering for å unngå utenforskap</t>
  </si>
  <si>
    <t>UiT</t>
  </si>
  <si>
    <t>i tillegg til utbetalingen til uit fra SF utbetales 149 874,- av dekompmidler fra 2020 til UiT fra kommunen. 1 373 000,- av 2020 midlene brukes i tillegg til tiltakene av Tromsø kommune. Kommunen bruker også 800 000,- av egne midler til finansiering av utviklingsveileder.</t>
  </si>
  <si>
    <t>Tromsø</t>
  </si>
  <si>
    <t>Oppstart januar 2021
Slutt desember 2024</t>
  </si>
  <si>
    <t>Alle skoler har gjennomført analyser av eget ståsted med fokus på de fire kvalitetsområdene i kommunens kvalitetsutviklingsplan. Dette er bl.a. gjort gjennom Udirs ståstedsanalyse.
På bakgrunn av analysearbeidet, og vurderinger av lokale behov, har hver skole utarbeidet et eget fremtidsbilde med kvalitetsmål og tegn på god praksis. (Jf Udirs modell for fremtidsbilde)
Fremtidsbildet danner utgangspunkt for videre planlegging av og arbeid med lokalt kvalitetsutviklingsarbeid på den enkelte skole.
Analyse av de enkelte skolers behov vil også være styrende for den støtten skoleeier gir gjennom sine samhandlingsarenaer.</t>
  </si>
  <si>
    <t>Analyse- og vurderingsarbeid, samt utarbeidelse av fremtidsbilde foregår på den enkelte skole. Skolene i Tromsø kommune har fått gode strukturer for skolebasert kompetanseutvikling, og god forståelse for at dette krever involvering av hele personalet, i tillegg til andre berørte parter, herunder både elever og foreldre. Skoleeier støtter opp under arbeidet gjennom bl.a. temamøter, lærende møter og dialogkonferanser med erfaringsdeling. I dette arbeidet deltar også vår partner fra UH-sektor, UiT. Gjennom samarbeidet med UiT i bl.a. kommunens analyseteam og i veilederteamet er kommunen og UiT i dialog om kompetansebehov. Veilederteamet har til nå gitt lederstøtte med fokus på skolebasert kompetanseutvikling til 6 skoler, og er i gang med 6 nye skoler fra våren 2021. Teamet benytter Udirs modell for ekstern skolevurdering i oppstartsfasen, før veiledningen. Dette medfører også samarbeid med UiT om vurderingen av kompetansebehov.****</t>
  </si>
  <si>
    <t>Kommunen vil samarbeide med UiT på følgende arenaer:
-
I skoleeiers utviklingsgruppe for planlegging og evaluering av tiltak
-
I analyseteamet til AOUK for sammen å styrke analyse-kompetansen, vurdere kompetansebehov, planlegge og gjennomføre tiltak på både kommunalt nivå og ute i den enkelt skole.
-
For lærere i skolenes utviklingsgrupper - rettet mot profesjonsfellesskap
-
I dialogkonferanser
-
I ledernettverk
-
I kompetanse-nettverk for lærere faglig rettet ift læreplaner og læreplanforståelse
-
I kommunens veilederteam - følge opp og samarbeide tettere med ledelsen på enkeltskoler for å gi støtte i arbeidet med ledelse av skolebasert kompetanseutvikling
-
På enkeltskoler ut fra lokalt definerte behov
Viser også til forrige kolonne når det gjelder samarbeid med UH-sektor om å vurdere kompetansebehov.</t>
  </si>
  <si>
    <t xml:space="preserve">KLARTT, nettverk vest, nettverk øst, Ungdomman, tema: «Tett på elevenes læring». Strategier vil blant annet være: 
- Fokus på fagfornyelsen (spesielt på overordnet del, elevmedvirkning, folkehelse og livsmestring)
- Digitalisering </t>
  </si>
  <si>
    <t>Alta</t>
  </si>
  <si>
    <t>Høst 2021 - vår 2022</t>
  </si>
  <si>
    <t>Kommunal kvalitetsutviklingsplan, dialog skolefaglig ansvarlig/oppvekstsjef, skoleteam.</t>
  </si>
  <si>
    <t xml:space="preserve">Ja, Alle skolene skal selv og sammen med skolefaglig ansvarlig/skoleteam vurdere sine data og arbeide i profesjonsfellesskap både for å analysere hva de har behov for og å utvikle og egne gjennomføre tiltak for forbedring. Midler skal brukes til å arrangere treffpunkt mellom skolene, evt. frikjøp av ressurspersoner, evt innleie av eksterne forelesere hvis UiT mener det m.m. </t>
  </si>
  <si>
    <t xml:space="preserve">Institutt for lærerutdanning og pedagogikk (ILP) ble omorganisert og fikk nytt organisasjonskart fra 1.1.2021. Øverste ledernivå består av en strategisk ledergruppe med instituttleder og tre assisterende ledere; en for forskning, en for undervisning og en for etter- og videreutdanning (EVU). Det er rekruttert egne ledere for ReKomp, DeKomp og Kompetanseløftet i spesialpedagogikk og inkludering. Rollene er forankret i ny matrise og formalisert. Under ledelse av assisterende instituttleder for EVU, jobber lederne for ReKomp, DeKomp og Kompetanseløftet sammen om å lede og koordinere arbeidet med tilskuddsordningen både eksternt og internt. Ny organiseringsmodell gir helt nye muligheter for samarbeid, og vi er på god vei mot å bli mer lærende på tvers av fagmiljøer, studieprogram og geografiske campus. Internseminar er planlagt 4.-5.oktober.   
Status per august 2021:  
ILP er på vei, og de erfaringen som vi nå kan dokumentere gjennom erfaringsdeling og kunnskapsutvikling i felles internseminarer inneværende semestre, danner et kunnskapsgrunnlag som vi vil arbeide videre med i utvidet ledergruppe. Organisasjonsmatrisen gir muligheter til å jobbe kollektivt med den tosidige målsettinga i ordningen om å styrke lærerutdanningene våre. Neste rapportering for 2021-22 vil konkretisere disse prosessene og vise til praktiske eksempler fra utvalgte partnerskap.   
</t>
  </si>
  <si>
    <t>Hammerfest, nettverk1, Læringsmiljø, motivasjon og lærelyst</t>
  </si>
  <si>
    <t>RSK Vest-Finnmark</t>
  </si>
  <si>
    <t>Hammerfest</t>
  </si>
  <si>
    <t>Kommunal kvalitetsutviklingsplan, dialog skolefaglig ansvarlig.</t>
  </si>
  <si>
    <t xml:space="preserve">Ja, Alle skolene skal selv og sammen med oppvekstkontoret/adm vurdere sine data og arbeide i profesjonsfellesskap både for å analysere hva de har behov for og å utvikle og egne gjennomføre tiltak for forbedring. Midler skal brukes til å arrangere treffpunkt mellom skolene, evt. frikjøp av ressurspersoner, evt innleie av eksterne forelesere hvis UiT mener det m.m. </t>
  </si>
  <si>
    <t>Hammerfest, nettverk 2, Læringsmiljø, elevmedvirkning, refleksjon</t>
  </si>
  <si>
    <t xml:space="preserve">Ja, Alle skolene skal selv, og sammen med oppvekstkontoret/adm vurdere sine data og arbeide i profesjonsfellesskap både for å analysere hva de har behov for og å utvikle og egne gjennomføre tiltak for forbedring. Midler skal brukes til å arrangere treffpunkt mellom skolene, evt. frikjøp av ressurspersoner, evt innleie av eksterne forelesere hvis UiT mener det m.m. </t>
  </si>
  <si>
    <t>Hammerfest, nettverk 3, Relasjoner og adferd - læringsmiljø</t>
  </si>
  <si>
    <t>Ja, Alle skolene skal selv sammen med oppvekstkontoret/adm  vurdere sine data og arbeide i profesjonsfellesskap både for å analysere hva de har behov for og å utvikle og egne gjennomføre tiltak for forbedring.</t>
  </si>
  <si>
    <t>Hasvik, nettverk skole, Tema: Læringsmiljø</t>
  </si>
  <si>
    <t>Hasvik</t>
  </si>
  <si>
    <t>Kommunal kvalitetsutviklingsplan, dialog oppvekssjef</t>
  </si>
  <si>
    <t xml:space="preserve">Ja, Alle skolene skal selv og sammen med oppvekstsjef vurdere sine data og arbeide i profesjonsfellesskap både for å analysere hva de har behov for og å utvikle og egne gjennomføre tiltak for forbedring. Midler skal brukes til å arrangere treffpunkt mellom skolene, evt. frikjøp av ressurspersoner, evt innleie av eksterne forelesere hvis UiT mener det m.m. </t>
  </si>
  <si>
    <t xml:space="preserve">Nordkapp, nettverk skole, tema: • Begrepsavklaring og felles forståelse for begrepene tverrfaglighet og dybdelæring. Under tverrfaglighet er livsmestring spesielt trukket frem, som fag.
• En helhetlig progresjon i alle fag 1.-10.klasse
• Felles forståelse for kompetansemål
• Programmering i alle fag
• Livsmestring: nettvett og overgrep. Hvordan møte barn med traumer?
• Det er også ønsket et fokus på det profesjonelle fellesskapet som kreves i større grad enn tidligere jfr. Fagfornyelsen. Dette er ledelsens ønske, men det kan ligge bak alt arbeidet som en «skygge» som kan trekkes frem i de ulike delene hvor det kreves at man arbeider sammen, slik at arbeidsmåten(e) kan forsterke det profesjonelle fellesskapet hos oss. Og at begrepet heller brukes jevnt for å forsterke budskapet og forståelsen av det.
</t>
  </si>
  <si>
    <t>Nordkapp</t>
  </si>
  <si>
    <t>Kommunal kvalitetsutviklingsplan, dialog rektor.</t>
  </si>
  <si>
    <t xml:space="preserve">Ja, Alle skolene skal selv og sammen med oppvekstleder vurdere sine data og arbeide i profesjonsfellesskap både for å analysere hva de har behov for og å utvikle og egne gjennomføre tiltak for forbedring. Midler skal brukes til å arrangere treffpunkt mellom skolene, evt. frikjøp av ressurspersoner, evt innleie av eksterne forelesere hvis UiT mener det m.m. </t>
  </si>
  <si>
    <t>Nettverk kystbarna, tema: PALS (Måsøy) Digitalisering (Loppa og Måsøy)</t>
  </si>
  <si>
    <t>Måsøy</t>
  </si>
  <si>
    <t>Kommunal kvalitetsutviklingsplan, dialog oppvekstsjef</t>
  </si>
  <si>
    <t>Loppa</t>
  </si>
  <si>
    <t>Koordinator RSK Vest-Finnmark, koordinator/kontorleder bruker mye tid og ressurser for å få alle nettverk og samarbeid med UiT til å fungere. En stor del av midlene går med til å arrangere fellesarrangement, skolelederkonferanse, temakurs og opplæringsprogrammer. Kursmodul på nett, nettsider m.m. Det søkes ikke midler til RSK</t>
  </si>
  <si>
    <t>Styrets vedtak og vedtekter, strategidokument, Kvalitet og kompetanse i barnehager og skoler, Vest-Finnmark i utvikling, stillingsbeskrivelse, mandat.</t>
  </si>
  <si>
    <t xml:space="preserve">Ja, basert på kommunenes og nettverkenes behov. Skolebasert kompetanseutvikling i nettverk med andre sammenlignbare skoler i kommunene. Midlene som nettverkene tildeles skal brukes til å arrangere treffpunkt mellom skolene, evt. frikjøp av ressurspersoner, evt innleie av eksterne forelesere hvis UiT mener det m.m. </t>
  </si>
  <si>
    <t>Lesing og skriving som grunnleggende ferdighet v/Lesesenteret, via UiT. UiT er tilskuddsmottaker og betaler selv Lesesenteret. Avtalen med Lesesenteret avsluttes i juni 2021. Tiltaket er et eget tiltak som ikke har sammenheng med "Lesing som grunnleggende ferdighet"</t>
  </si>
  <si>
    <t>Nordreisa</t>
  </si>
  <si>
    <t>Start høst 2019, avsluttes juni 2021</t>
  </si>
  <si>
    <t>Behovene er basert på skolenes og kommunens analyse av nasjonale prøver over flere år. Satsingsområdet ble valgt i samarbeid med Oppfølgingordningen og i dialog med UiT og Lesesenteret. Vurderingene er forankret i skolene gjennom involvering av fagorganisasjonene og i ulike work shops i kollegiene.</t>
  </si>
  <si>
    <t>Det er både fysiske og digitale samlinger for alle lærere, for skolenes utviklingsgrupper og for skolelederne. Det legges opp til mellomarbeid mellom samlingene. Mellomarbeidet består blant annet av utprøving i egne klasser/grupper.</t>
  </si>
  <si>
    <t>Ja, det ble inngått partnerskapsavtale med UiT i 2018. UiT har kjøpt tjenester fra Lesesenteret i Stavanger til denne satsingen som har gått over to år.</t>
  </si>
  <si>
    <t>Tilpasset opplæring i realfag.4 samlinger i 2021/22, digitale og fysiske. Tilskuddsmidler til UiT.</t>
  </si>
  <si>
    <t xml:space="preserve">60000,- </t>
  </si>
  <si>
    <t>Kvænangen</t>
  </si>
  <si>
    <t>Oppstart høst -21. Slutt vår -22.</t>
  </si>
  <si>
    <t xml:space="preserve">Eksterne skolevurderinger har vist behov for ekstern bistand i tilpasset opplæring. Høyt tall på elever med spesialundervisning i hele regionen understøtter dette. Tiltaket tilbys skoler og kommuner blant annet på bakgrunn av ekstern skolevurdering, men også på bakgrunn av resultat på NP og Elevundersøkelsen.
Lærere og elever gir i ekstern vurdering og elevundersøkelsen uttrykk for at det er behov for mer fokus på tilpasset opplæring i mange skoler. Skoleeier/kompetansenettverket for Nord-Troms støtter satsingen. </t>
  </si>
  <si>
    <t>Kompetanseutviklingen vil gjennomføres som dialogkonferanser der man har en faglig del, en del med erfaringsdeling på tvers av skoler og kommuner, praksisfortellinger og planlegging for utprøving på egen skole. Deltakerne vil ha mellomarbeid som krever utprøving i egen klasse/gruppe.</t>
  </si>
  <si>
    <t xml:space="preserve">Partnerskap mellom eiere og UiT inngås 1.6.21. Institutt for lærerutdanning og pedagogikk (ILP) ble omorganisert og fikk nytt organisasjonskart fra 1.1.2021. Øverste ledernivå består av en strategisk ledergruppe med instituttleder og tre assisterende ledere; en for forskning, en for undervisning og en for etter- og videreutdanning (EVU). Det er rekruttert egne ledere for ReKomp, DeKomp og Kompetanseløftet i spesialpedagogikk og inkludering. Rollene er forankret i ny matrise og formalisert. Under ledelse av assisterende instituttleder for EVU, jobber lederne for ReKomp, DeKomp og Kompetanseløftet sammen om å lede og koordinere arbeidet med tilskuddsordningen både eksternt og internt. Ny organiseringsmodell gir helt nye muligheter for samarbeid, og vi er på god vei mot å bli mer lærende på tvers av fagmiljøer, studieprogram og geografiske campus. Internseminar er planlagt 4.-5.oktober.   
Status per august 2021:  
ILP er på vei, og de erfaringen som vi nå kan dokumentere gjennom erfaringsdeling og kunnskapsutvikling i felles internseminarer inneværende semestre, danner et kunnskapsgrunnlag som vi vil arbeide videre med i utvidet ledergruppe. Organisasjonsmatrisen gir muligheter til å jobbe kollektivt med den tosidige målsettinga i ordningen om å styrke lærerutdanningene våre. Neste rapportering for 2021-22 vil konkretisere disse prosessene og vise til praktiske eksempler fra utvalgte partnerskap. </t>
  </si>
  <si>
    <t>Skjervøy</t>
  </si>
  <si>
    <t>Lyngen</t>
  </si>
  <si>
    <t>Kåfjord</t>
  </si>
  <si>
    <t>Indre Kåfjord skole</t>
  </si>
  <si>
    <t>Storfjord</t>
  </si>
  <si>
    <t>60 000,-</t>
  </si>
  <si>
    <t>Begynneropplæring i lesing og skriving. UiT er tilskuddsmottaker. 6 samlinger 2021
4 digitale og 2 fysiske
Eget tiltak. Ikke sammenheng med prosjektet «Lesing som grunnleggende ferdighet»
Start høst -20, avsluttes vår -22</t>
  </si>
  <si>
    <t xml:space="preserve">kr 100000,- </t>
  </si>
  <si>
    <t>Oppstart høst 20. Avsluttes vår-22.</t>
  </si>
  <si>
    <t>Hele regionen har høyt tall på spesialundervisning og mange elever på laveste trinn i Nasjonale prøver for 5.trinn. Analysearbeid er gjort på skolene og i kommunene i forkant. Det er mange små skoler med lite fagmiljø. Behovet for arena for kunnskapsutvikling og erfaringsdeling er ønsket av både skoler og lærere i begynneropplæringen. Tiltaket er valgt på bakgrunn av analysearbeid i skolene og i kommunene.
Bakgrunn for analyse har blant annet vært Nasjonale prøver og kartleggings-prøver.
Lærere og ledere har deltatt i analysearbeidet.
Tiltaket er utviklet i samarbeid med UiT.</t>
  </si>
  <si>
    <t>Kompetanseutviklingen vil gjennomføres som dialogkonferanser der man har en faglig del, en del med erfaringsdeling på tvers av skoler og kommuner, praksisfortellinger og planlegging for utprøving på egen skole. Deltakerne har mellomarbeid som krever utprøving i egen klasse/gruppe.</t>
  </si>
  <si>
    <t>Partnerskap mellom eiere og UiT er inngått og videreføres i ny partnerskapsavtale som inngår vår -21. Se for øvrig kolonnen over.</t>
  </si>
  <si>
    <t xml:space="preserve">100000,- </t>
  </si>
  <si>
    <t>Lederstøtte ny opplæringslov 1 digitalt nettverksmøte. Tilskuddsmottaker er UiT</t>
  </si>
  <si>
    <t xml:space="preserve">kr 20000,- </t>
  </si>
  <si>
    <t>Oppstart høst 2021</t>
  </si>
  <si>
    <t>Små kommuner med skoleeiere med omfattende ansvarsområder gjør at det er behov for ekstern støtte til implemntering av ny opplæringslov</t>
  </si>
  <si>
    <t>Spredningsarbeid til egne skoler av ledere og eier.</t>
  </si>
  <si>
    <t>Partnerskapsavtale mellom regionen og UiT inngås innen 1.6. Se for øvrig kolonne over.</t>
  </si>
  <si>
    <t>Reisa montessori, straumfjordnes</t>
  </si>
  <si>
    <t xml:space="preserve">Kåfjord </t>
  </si>
  <si>
    <t xml:space="preserve">20 000,- </t>
  </si>
  <si>
    <t>Regionkontoret i Nord-Troms v/Kåfjord kommune</t>
  </si>
  <si>
    <t>kr 250 000,-</t>
  </si>
  <si>
    <t xml:space="preserve">kr 150 000,- </t>
  </si>
  <si>
    <t>Oppstart januar 2019. Pågår. 4 eksterne skolevurderinger pr skoleår</t>
  </si>
  <si>
    <t>Skoler velger selv hvilket tema de skal vurderes på. Tema velges med utgangspunkt i skolens analyser, blant annet Ståstedsanalysen. Ekstern vurdering er fornakret i skolene gjennom involvering i valg av tema, gjennomføring av vurderinga, rapport og videre arbeid etter den eksterne vurderinga. Vurdering ut fra skolens/
Kommunens
Behov for ekstern vurdering. Skolen bestemmer selv tema for vurderingen og alle aktører deltar; elever, foreldre, lærere, fagarbeidere og ledelse.</t>
  </si>
  <si>
    <t>Ikke partnerskap med UH. Den eksterne skolevurderingen er et verktøy som brukes i regionen og gjennomføres av 3 personer som har fått opplæring i bruk av verktøyet gjennom Udirs skoleringer. UiT er enig i at ekstern skolevurdering er en viktig del av det grunnleggende analysearbeidet som gjøres i regionen i forkant av samarbeidet med UiT.</t>
  </si>
  <si>
    <t xml:space="preserve">150 000,- </t>
  </si>
  <si>
    <t>Fagfornyelsen, K20
Implementering
Oppfølging av arbeid med vurdering og profesjonsfelleskap
3 nettverksmøter 2021
1 digial og 2 fysiske
Tilskuddsmottaker: UiT</t>
  </si>
  <si>
    <t>kr 50 000.-</t>
  </si>
  <si>
    <t>Startet 2018 . Pågår ut skoleåret 2021/22.</t>
  </si>
  <si>
    <t xml:space="preserve"> For skolenes utviklingsgrupper. Regionale dialogkonferanser/nettverksmøter. Tema velges på bakgrunn av behov i skolene. For dette skoleåret er temaene Vurdering og Skolenes profesjonelle læringsfellesskap.</t>
  </si>
  <si>
    <t>Se kolonne over. Partnerskap inngått juni -21.</t>
  </si>
  <si>
    <t>Straumfjordnes skole</t>
  </si>
  <si>
    <t>Reisa Montessori</t>
  </si>
  <si>
    <t>Frikjøp av regionkontakt/nettverkskoordinator i ca 30 % stilling. Viser til retningslinjene pkt 7. Regionkontakt ivaretar det overordna ifht, samt drifter  nettverksmøter/dialogkonferanser, har ansvar for samarbeid med UiT, rigger for samarbeid mellom UiT og skoleeiere/skoleledere og evt enkeltskoler. Regionkontakt møter i Samarbeidsforum sammen med representant for skoleeierne. Regionkontakt har ansvar for involvering av friskolene. Skoleeier/kompetansenettverket uttrykker at de ikke har kapasitet til å koordinere aktiviteten rundt Dekomp uten regionkontakt/nettverkskooridnator fordi kommunene er såvidt små og det administrative nivået på eiersiden er begrenset til 1-2 personer med ansvar for mange andre felt enn skole.</t>
  </si>
  <si>
    <t xml:space="preserve">Nord-Troms v/Kåfjord kommune </t>
  </si>
  <si>
    <t xml:space="preserve">270 000,- </t>
  </si>
  <si>
    <t>Pågående. Startet i 2017 og fortsetter.</t>
  </si>
  <si>
    <t>Kommunene i regionen er små, med 1-2 på administrativt eiernivå. Disse har også ansvar for mange andre områder enn skole. Skoleeirne oppgir at de ikke vil makte å arbeide med og samarbeide om Dekomp uten regionkontakt.</t>
  </si>
  <si>
    <t>Regionkontakt/nettverkskoordinator bistår i og bidrar til den skolebaserte kompetanseutviklingen.</t>
  </si>
  <si>
    <t>Ikke partnerskap med UH. Den eksterne skolevurderingen er et verktøy som brukes i regionen og gjennomføres av 3 personer som har fått opplæring i bruk av verktøyet gjennom Udirs skoleringer. UiT er enig i at en regionkontakt er nødvedig aktør for at samarbeidet om Dekomp skal fungere i kommunene i regionen.</t>
  </si>
  <si>
    <t>Straumfjordnes, Reisa Montessori</t>
  </si>
  <si>
    <t>kr 100 000,-</t>
  </si>
  <si>
    <t>kr 270 000,-</t>
  </si>
  <si>
    <t>Tiltak 1) Læringsmiljø med fokus på inkludering, tilpasset opplæring, elevinvolvering og foreldresamarbeid</t>
  </si>
  <si>
    <t xml:space="preserve">Universitetet i Stavanger, Læringsmiljøsenteret. </t>
  </si>
  <si>
    <t>Målselv, Bardu, Salangen, Lavangen og Dyrøy (MBSLD)</t>
  </si>
  <si>
    <t xml:space="preserve">Oppstart høsten 2021 med fokus på å avklare ståstedet i alle kommuner og på alle skoler. </t>
  </si>
  <si>
    <t>Arbeidet vil være organisert gjennom nettverksamlinger for utviklingsgruppene, kombinert med prosess ute i den enkelte skole, hvor målet er å forankre, skape eierskap og felles forståelse og erkjennelse for behovet for utvikling på det området den enkelte skole velger ut. Alle kommuner og skoler skal ha foreldresamarbeid og barns medvirkning som fokusområder. PPT deltar i arbeidet.</t>
  </si>
  <si>
    <t>Alle ansatte er involvert og deltar aktivit i det skolebaserte arbeidet.</t>
  </si>
  <si>
    <t xml:space="preserve">Læringsmiljøsenteret tar sine erfaringer tilbake til egen lærerutdanning, lederutdanning samt til å utvikle universitetet og læringsmiljøsenteret til en enda bedre lærende organisasjon. </t>
  </si>
  <si>
    <t>Region Indre Midt Troms - grunnbeløp som brukes til lønn, leie av lokaler, bevertning, kontormateriell regionkontakt etc</t>
  </si>
  <si>
    <t>Universitetet i Tromsø, Norges arktiske universitet</t>
  </si>
  <si>
    <t>MBSLD</t>
  </si>
  <si>
    <t xml:space="preserve">Region Indre Midt Troms - midler som settes på fondet desentralisert kompetanseutvikling </t>
  </si>
  <si>
    <t xml:space="preserve">2) Fagfornyelsen med fokus på begynner- og fortsettende læring </t>
  </si>
  <si>
    <t>Skoleåret 2021-2022</t>
  </si>
  <si>
    <t xml:space="preserve">Arbeidet vil være organisert gjennom nettverksamlinger for lærere på 1. - 4. trinn, lærerspesialister og ansatte i PPT. Nettverksarbeid kombinert med mellomarbeid ute i den enkelte skole, hvor målet er å videreutvikle praksis i begynner- og den fortsettende læringen. Underveisvurdering og elevmedvirkning vil være integrert i arbeidet. Foreldresamarbeid også. </t>
  </si>
  <si>
    <t xml:space="preserve">Alle ansatte deltar. Rektor og utviklingsgrupene legger gode rammer for arbeidet og leder prosessene ute i den enkelte skole. </t>
  </si>
  <si>
    <t xml:space="preserve">Institutt for lærerutdanning og pedagogikk (ILP) ble omorganisert og fikk nytt organisasjonskart fra 1.1.2021. Øverste ledernivå består av en strategisk ledergruppe med instituttleder og tre assisterende ledere; en for forskning, en for undervisning og en for etter- og videreutdanning (EVU). Det er rekruttert egne ledere for ReKomp, DeKomp og Kompetanseløftet i spesialpedagogikk og inkludering. Rollene er forankret i ny matrise og formalisert. Under ledelse av assisterende instituttleder for EVU, jobber lederne for ReKomp, DeKomp og Kompetanseløftet sammen om å lede og koordinere arbeidet med tilskuddsordningen både eksternt og internt. Ny organiseringsmodell gir helt nye muligheter for samarbeid, og vi er på god vei mot å bli mer lærende på tvers av fagmiljøer, studieprogram og geografiske campus. Internseminar er planlagt 4.-5.oktober.   </t>
  </si>
  <si>
    <t>Fortsette arbeidet på skoleeiernivå sammen med Svein Erik Andreassen og forskende partnerskap. Her skal vi fortsatt ha fokus på motivasjon og styrking av profesjonsfelleskapet på eier/ledernivå.

mot lærere – Motivasjonsbegrepet i lærersituasjonen. Felles forståelse av sentrale begreper skaper et sterkt profesjonsfelleskap preget av høyt kollektivt ansvar.

Lokale dialogkonferanser for alle ansatte i skolene – Styrket fokus på trivsel – trygghet – motivasjon.

Arbeid med læreplanforståelse og kompetanseløftet – lokal forståelse = felles forståelse - begreps- og innholdsavklaringer.

Forskende partnerskap – Bidrag til UIT sin lærerutdanning.</t>
  </si>
  <si>
    <t>Samarbeidet mellom Karlsøy kommune og UIT er i en pågående fase. Begrepet motivasjon har til nå vært et felles begrep for de foredrag som Svein Erik Andreassen har holdt for alle lærere på skolene i Karlsøy. Mellomarbeidet lokalt har hatt hans foredrag som utgangspunkt for arbeid med profesjonsfelleskapet på skolene. Etter at Karlsøy kommune ble tatt ut i den nasjonale oppfølgingsordningen har UIT vært sterkt delaktig i vårt analysearbeid i ordningens første fase og dette har medført at vi har justert retningen i noe grad. DeKomp vil nå styre seg inn på området felles forståelse for sentrale begreper i den nye læreplanen og vil gjennom videre arbeid skape enda sterkere profesjonsfelleskap både lokalt på den enkelte skole, men også i organisasjonen som helhet.</t>
  </si>
  <si>
    <t>Analysearbeidet som er gjort i oppfølgingsordningen har vært utgangspunkt for vår videre planlegging av DeKomp. Et mer direkte fokus på resultater er byttet ut med et forskningsbasert utviklingsarbeid som tar utgangspunkt i trivsel, trygghet og mestring. Gjennom forarbeidet til oppfølgingsordningen ser vi at arbeidet innenfor DeKomp og IBS- satsingen vil være avgjørende for å oppnå målsettingen om økt læringsresultat blant elevene i Karlsøyskolen. Tiltakene som er igangsatt eller skal startes opp må ha en lokal forankring og UIT er med på å kvalitetssikre dette arbeidet gjennom sin deltakelse på skolene. Læringsresultatene kan kun bedres gjennom å utnytte hver enkelte elev og lærers potensiale for læring.</t>
  </si>
  <si>
    <t>Tromsø kommune og Tromsøregionen inngikk allerede i 2017 en intensjonsavtale om partnerskap med UiT. Denne skulle danne grunnlag for en partnerskapsavtale. Per i dag er partnerskapsavtalen ennå ikke skriftliggjort. Vi har likevel en muntlig partnerskapsavtale med Universitetet i Tromsø, Norges arktiske universitet, og prosessen med å få denne skriftliggjort er i gang.
Karlsøy har også inngått en avtale om «Forskende partnerskap» med ILP, UIT v/Svein Erik Andreassen. Denne avtalen er det ønskelig å videreføre og videreutvikle til å gjelde både skole og barnehagesektoren for å kunne oppfylle ønsker innen IBS-satsing og ReKomp-satsing.</t>
  </si>
  <si>
    <t>Karlsøy</t>
  </si>
  <si>
    <t>karlsøy</t>
  </si>
  <si>
    <t>Internopplæring innen de ulike delene av PfDK – hele året
- Samarbeid med UiT våren 2021:
• Samarbeid med utviklingsgruppe – rettet mot profesjonsfellesskap og gode prosesser, samt planlegging av prosessen videre
• PfDK: ansatte besøker Framtidssmia for å få innblikk i nyere digitalt pedagogisk utstyr/programvare og trene på programmering i praksis
- Planlagt samarbeid med UiT høsten 2021:
• Underveisvurdering og elevmedvirkning: Marit Johnsen fra UiT starter og følger opp prosess med hele lærerkollegiet for å lage skolens fremtidsbilde og utforme tegn på god praksis på feltet. Veileder følger også opp prosessen via kommunikasjon med skolens utviklingsgruppe.
- Internopplæring innen analysekompetanse – høst 2021</t>
  </si>
  <si>
    <t>Temaene er valgt ut fra Udirs ståstedsanalyse gjort høsten 2018. Vi er nå i siste fase av planen for utviklingsarbeid som da ble lagt. Kompetansepakken Innføring av nytt læreplanverk vil ikke gjennomgås i sin helhet. Der er de ulike delene valgt ut fra analyse gjort i kollegiet desember 2020.</t>
  </si>
  <si>
    <t>Alt arbeid gjøres lokalt på egen skole. Utviklingsgruppa er tungt involvert og de fleste tiltak er rettet direkte mot lærerne og deres praksis i elevgruppa.</t>
  </si>
  <si>
    <t>Ekrehagen Skole og Tromsøregionen inngikk allerede i 2018 en intensjonsavtale om partnerskap med UiT. Denne skulle danne grunnlag for en partnerskapsavtale. Per i dag er partnerskapsavtalen ennå ikke skriftliggjort. Vi har likevel en muntlig partnerskapsavtale med Universitetet i Tromsø, Norges arktiske universitet, og prosessen med å få denne skriftliggjort er i gang.</t>
  </si>
  <si>
    <t>egenandel benyttes til lønn for medlemmene i skolens utviklingsgruppe</t>
  </si>
  <si>
    <t>Ekrehagen skole</t>
  </si>
  <si>
    <t>Ekrehagen</t>
  </si>
  <si>
    <t>TFFK</t>
  </si>
  <si>
    <t>Programmering digitale kurs, 3 puljer, Oppstart september 21 januar 22 og september 22</t>
  </si>
  <si>
    <t>a) Utarbeide mal for kartlegging av skolenes nåværende kompetanse og fremtidig kompetansebehov (gapanalyse: hva har vi, hva trenger vi), i samarbeid med skolene og UiT
b) Kartlegge, vurdere og prioritere kompetansebehov i den enkelte videregående identifisert gjennom lokale kollektive prosesser skole (basert på malen i tiltak 2a), i samarbeid med UiT. 
c) Vurdere hvordan lokale kompetansebehov kan imøtekommes av skoleeier i samarbeid med UiT
d) Planlegge kompetanseutviklingstiltak for kollektiv utvikling i skolene sammen med UiT, med utgangspunkt i resultatene i tiltak 2a, 2b og 2c.
e) Med bakgrunn i arbeidet i 2021, utarbeides det et beslutningsgrunnlag til Samarbeidsforum i form av behov, prioriteringer og planer for 2022, i samarbeid med skolene og UiT.</t>
  </si>
  <si>
    <t>105 lærere</t>
  </si>
  <si>
    <t>Se på Prosjektnavn/Tema.</t>
  </si>
  <si>
    <t xml:space="preserve">Fagnettverk sammen med Indre Midt-Troms: A) Begynneropplæring og tidlig innsats med fokus på lesing, skriving og regning på 1.trinn. B) Fortsettende lese- skrive- og regneopplæring på 2.-4.trinn. </t>
  </si>
  <si>
    <t xml:space="preserve">Sørreisa </t>
  </si>
  <si>
    <t xml:space="preserve">Fortsetter høst 2021 - slutt våren 2024. Region Indre Midt-Troms er eier av prosjektet, deltar sammen med dem. </t>
  </si>
  <si>
    <t xml:space="preserve">Ja. </t>
  </si>
  <si>
    <t xml:space="preserve">Ja. Deltakere er minst to lærere fra aktuelle skoler. Behovet er basert på lokale vurderinger av kompetansebehov og forankert ved involvering av ledere og tillitsvalgt. </t>
  </si>
  <si>
    <t xml:space="preserve">Ja. Dette inngår som en del av partnerskapsavtalen med UiT. </t>
  </si>
  <si>
    <t xml:space="preserve">Koordinator/utviklingsveileder </t>
  </si>
  <si>
    <t xml:space="preserve">Senja kommune </t>
  </si>
  <si>
    <t>Senja</t>
  </si>
  <si>
    <t xml:space="preserve">Oppstart høst 21.  </t>
  </si>
  <si>
    <t xml:space="preserve">En av oppgavene til koordinator vil være å bidra til å følge opp partnerskapsavtalen og konkretiseringen av denne; i nært samareid med skoleeierne. </t>
  </si>
  <si>
    <t>Sørreisa kommune</t>
  </si>
  <si>
    <r>
      <t xml:space="preserve">Ledelse av fagfornyelsen i skolene - </t>
    </r>
    <r>
      <rPr>
        <b/>
        <sz val="9"/>
        <color theme="1"/>
        <rFont val="Calibri"/>
        <family val="2"/>
        <scheme val="minor"/>
      </rPr>
      <t>«Åpne opp, tettere på»</t>
    </r>
    <r>
      <rPr>
        <sz val="9"/>
        <color theme="1"/>
        <rFont val="Calibri"/>
        <family val="2"/>
        <scheme val="minor"/>
      </rPr>
      <t xml:space="preserve"> og hovedfokus er hvordan lede endringsarbeidet knyttet til fagfornyelsen på skolene - fagdager med fagperson fra UiT. Egenandelen er beregnet ut ifra tidsbruk for deltakerne.</t>
    </r>
  </si>
  <si>
    <t xml:space="preserve">UiT </t>
  </si>
  <si>
    <t xml:space="preserve">? </t>
  </si>
  <si>
    <t>Startet høsten 2020, avsluttes våren 2023.  Det er for høsten 2021 to samlinger på tre dager, og dette er det det her søkes tilskudd til. Våren 2022 søkes i 2022.</t>
  </si>
  <si>
    <r>
      <rPr>
        <sz val="9"/>
        <rFont val="Calibri"/>
        <family val="2"/>
        <scheme val="minor"/>
      </rPr>
      <t>Siste kartlegging er gjort våren 2020. UiT ved Torbjørn Lund deltok i drøftingene sammen med skoleeierne i Senja og Sørreisa kommuner.Skolelederne har gitt uttrykk for at de har behov for kompetanse på ledelse av endring i forbindelse med Fagfornyelsen</t>
    </r>
    <r>
      <rPr>
        <sz val="9"/>
        <color theme="8"/>
        <rFont val="Calibri"/>
        <family val="2"/>
        <scheme val="minor"/>
      </rPr>
      <t xml:space="preserve">. </t>
    </r>
    <r>
      <rPr>
        <sz val="9"/>
        <rFont val="Calibri"/>
        <family val="2"/>
        <scheme val="minor"/>
      </rPr>
      <t xml:space="preserve">Skoleeldere deltar i referansegruppe/arbeidsgrupe som planlegger innhold og form. </t>
    </r>
  </si>
  <si>
    <t>Skolelederne gjennomfører definerte tiltak fortløpende på egen skole, der dette er en prosess på hver enkelt skole som er ment å gi den ønskede skolebaserte kompetansehevingen i forhold til Fagfornyelsen og innføringa av denne.</t>
  </si>
  <si>
    <t xml:space="preserve">Det er inngått partnerskapsavtale med UiT. Opplegg og innhold er utarbeidet i nært samarbeid med fagperson på UiT. Viser for øvrig til vedlegg der UiT beskriver hvordan de legger til rette for at erfaringene fra partnerskapet skal styrke lærerutdanningene. </t>
  </si>
  <si>
    <t xml:space="preserve">Senja og Sørreisa </t>
  </si>
  <si>
    <t>Sørreisa</t>
  </si>
  <si>
    <t>Til sammen</t>
  </si>
  <si>
    <t>Hamnvåg Montessori</t>
  </si>
  <si>
    <t>Øvergård Montessori</t>
  </si>
  <si>
    <t>Berg Montessoriskole</t>
  </si>
  <si>
    <t>Montessoriskolen Morgan</t>
  </si>
  <si>
    <t>Senja Montessoriskole</t>
  </si>
  <si>
    <t>Harstad Montessoriskole</t>
  </si>
  <si>
    <t>Erfaringsdeling, samarbeide om felles montessori-forståelse og utviklingsområder.
-Styrke kompetansen på hver skole som bidrar til å gi et godt sosialt og faglig læringsmiljø for elevene.
-Sikre god læreplanforståelse og implementring av den nye læreplanen
-Sikre montessoriprofesjonaliteten
-Samarbeid om felles utfordringer – veilede og lære av hverandre
-Sikre utvikling og kvalitet i montessoriskolene</t>
  </si>
  <si>
    <t xml:space="preserve">Skolelederne gjennomfører nettverksmøter på teams, møtes fysisk ved behov og mulighet (jfr korona)
-Alle bidrar med erfaringsdeling
-Utviklingspartner (Torbjørn Lund) fra UiT og USN (Carla Foster) deltar på lærende nettverksmøter, minimum 2x pr semester. </t>
  </si>
  <si>
    <t>Ja. Nettverkets deltakere gjennomfører utviklingstiltak på skolene</t>
  </si>
  <si>
    <t>Partnerskap med UiT er på plass.</t>
  </si>
  <si>
    <t>?</t>
  </si>
  <si>
    <t>Arendal International School

Asker International School

Birralee International School Trondheim

British International School of Stavanger Gausel

British International School of Stavanger Sentrum

Children’s International School Fredrikstad

Children’s International School Moss

Children’s International School Sarpsborg

Discovery International School

Fagerhaug International School

Gjøvikregionen International School

Haugesund International School

International School of Telemark

Kongsberg International School

Sandnes International School

Skagerak International School

Tromsø International School

Ålesund International School
Arendal International School

Asker International School

Birralee International School Trondheim

British International School of Stavanger Gausel

British International School of Stavanger Sentrum

Children’s International School Fredrikstad

Children’s International School Moss

Children’s International School Sarpsborg

Discovery International School

Fagerhaug International School

Gjøvikregionen International School

Haugesund International School

International School of Telemark

Kongsberg International School

Sandnes International School

Skagerak International School

Tromsø International School

Ålesund International School
Arendal International School

Asker International School

Birralee International School Trondheim

British International School of Stavanger Gausel

British International School of Stavanger Sentrum

Children’s International School Fredrikstad

Children’s International School Moss

Children’s International School Sarpsborg

Discovery International School

Fagerhaug International School

Gjøvikregionen International School

Haugesund International School

International School of Telemark

Kongsberg International School

Sandnes International School

Skagerak International School

Tromsø International School

Ålesund International School</t>
  </si>
  <si>
    <t>Supporting IB Programme Transitions through Professional Learning Communities. 
Collaborative inquiry (CI) is a structure in which members of a professional learning community (PLC) come together to systematically examine their educational practises. The OISE team will support the international schools as they develop a CI on a Transition Area of Focus, and as they form teams, work together to ask questions, develop theories of action, determine action steps, and gather and analyse evidence to assess the impact of their actions. Progress and results will be shared within schools and with other school within the Network of International Schools. 
The three programmes in the IB continuum were not designed at the same time or with inter-programme linkages in mind. Both the IB and school practitioners acknowledge problems among students in making smooth transitions from one programme to the next in schools that offer multiple IB programmes. The 2021 programme includes a professional learning programme, led by our Ontario-based IB educators and with guests from our international network, to address the challenges and best-practises in transitions between IB programmes.</t>
  </si>
  <si>
    <t>Nettverket har nedfelt et arbeidsutvalg bestående av representanter fra skolene og UH. Skolene var enige om behov for et fokus på overgang mellom trinn/program til/mellom/fra skolen, men hadde ulike behov de ønsket å undersøke nærmere. Flere av skolene ønsket å fokusere på flere områder, men ønsket å tilpasse til egen skole.

Knowledge of PYP and MYP and its differences, curriculum differences

Routines to ensure a good transition

Differences in structure and routines between programmes, being treated as a child to being treated as a teenager – expectations to behaviour, less rigid structures

Understand differences from a transdisciplinary programme to a subject divided/interdisciplinary programme

From report cards without grades to graded report cards

Routines for handover of students

Transition and academic curriculum

Differentiation – students who enter MYP who lack knowledge from PYP, how teachers can facilitate for knowledge gaps that go down into PYP curriculum

Idea where teachers in late PYP/early MYP alternate between programmes from one academic year to another to ensure transfer of programme understanding between programmes?

Transitioning into IB from non-IB

Transitioning to Norwegian high school and IB DP
Programmet skissert av OISE gir hver enkelt skole rom til å arbeide med egne skolebaserte behov og samtidig samarbeide og drive erfaringsutveksling med andre skoler i nettverket.</t>
  </si>
  <si>
    <t>Universitetet i Sørøst-Norge</t>
  </si>
  <si>
    <t>In February 2019, Universitetet i Sør-Øst Norge (USN) signed a letter of intent for collaboration with the Ontario Institute for Studies in Education (OISE). The two universities agreed to collaborate around professional learning, research and scholarship and any other areas of mutual benefit and interest that might arise.
Following our discussions over the past few months, we have come to understand USN’s desire to once again support the Network of International Schools with professional development services by implementing a new program which will run from April 2021 – May 2022. This programme will support schools with the challenge of IB Programme Transitions and will be carried through a Professional Learning Community enacting a School Based Collaborative Inquiry.</t>
  </si>
  <si>
    <t>Ny vurderingsforskrift og tilpassa opplæring ved Kautokeino videregående skole og reindriftsskole.</t>
  </si>
  <si>
    <t>Staten</t>
  </si>
  <si>
    <t>Høst 2021</t>
  </si>
  <si>
    <t>Det er inngått partnerskapsavtale mellom skoleeier som er Styret for de samiske videregående skolene og Norges Arktiske univeritet, UiT.</t>
  </si>
  <si>
    <t>Behov for kompetanseutvikling er kommet fram ved lokal kartlegging. Se eget skriv vedlagt. 
De fleste lærerne ved skolen er fra Sápmi, noen fra Sverige, Finland, Russland. Disse med utenlandsk bakgrunn har ikke samme forståelse for tilpassa opplæring som sine samiske kolleger fra Norge, det er en av grunnene til at skolen gjennom sin kartlegging av utviklingsbehov har ønsket fokus på dette temaet. Ny vurderingsforskrift med underveisvurdering og elevvurdering er svært aktuelt og henger nøye sammen med tilpassa opplæring.</t>
  </si>
  <si>
    <t>Hele kollegiet er med. Mellomarbeid og utprøving i egen undervisning mellom samlinger.</t>
  </si>
  <si>
    <t>Ledelse av forbedringsarbeid og bruk av kartleggingsresultater i skolen, Pedagogisk analyse, heving av analysekompetansen i organisasjonen som helhet, Læreplanforståelse og fagfornyelsen, Inkluderende praksis og Analyse av støttesystemer.</t>
  </si>
  <si>
    <t>Høgskolen Innlandet ved SEPU</t>
  </si>
  <si>
    <t>Harstad</t>
  </si>
  <si>
    <t>oppstart våren 2019, t.o.m. våren 2022</t>
  </si>
  <si>
    <t>Ja. Alle skolene skal selv vurdere sine data og arbeide i profesjonsfellesskap både for å analysere hva de har behov for og å gjennomføre tiltak for forbedring.</t>
  </si>
  <si>
    <t>Ja. Alle skolene skal selv vurdere sine data og arbeide i profesjonsfellesskap både for å analysere hva de har behov for og å utvikle og egne gjennomføre tiltak for forbedring.</t>
  </si>
  <si>
    <t>Harstad kommune</t>
  </si>
  <si>
    <t>Gratangen</t>
  </si>
  <si>
    <t>Tjeldsund</t>
  </si>
  <si>
    <t>Ibestad</t>
  </si>
  <si>
    <t>Kvæfjord</t>
  </si>
  <si>
    <r>
      <t xml:space="preserve">prosjektet innebærer flere kartlegginger sammen i partnerskap  med SEPU. </t>
    </r>
    <r>
      <rPr>
        <sz val="9"/>
        <rFont val="Calibri"/>
        <family val="2"/>
        <scheme val="minor"/>
      </rPr>
      <t>SEPU har skrevet om dette til alle partnerne sine.</t>
    </r>
  </si>
  <si>
    <t>Karasjok kommune</t>
  </si>
  <si>
    <r>
      <t>oppstart 2021 avslutt vår 2022</t>
    </r>
    <r>
      <rPr>
        <sz val="9"/>
        <color theme="8" tint="-0.249977111117893"/>
        <rFont val="Calibri"/>
        <family val="2"/>
        <scheme val="minor"/>
      </rPr>
      <t>(2024 for kompetanseløftet)</t>
    </r>
  </si>
  <si>
    <t>Ikke beskrevet i beslutningsgrunnlaget.</t>
  </si>
  <si>
    <t>Kautokeino kommune</t>
  </si>
  <si>
    <t>Gamvik kommune</t>
  </si>
  <si>
    <t>Lebesby kommune</t>
  </si>
  <si>
    <t>Porsanger kommune</t>
  </si>
  <si>
    <t>SH</t>
  </si>
  <si>
    <t>X</t>
  </si>
  <si>
    <t>Eierrepresentanter fra offentlige videregående skoler, offentlige grunnskoler og private skoler, samt representer fra læ+B2:C21+B2:C21rerorgansisajoner, UiT Norges arktiske universitet, Samisk høyskole og KS.</t>
  </si>
  <si>
    <t xml:space="preserve">Total sum for samlet tilskudd per tilskuddsmottaker  </t>
  </si>
  <si>
    <t>Finansieres av 2020 midler. Kostnad UiT kr 720 000,-</t>
  </si>
  <si>
    <t>Aug 2021 - vinter 2022</t>
  </si>
  <si>
    <t>Inngår i summen 358.400</t>
  </si>
  <si>
    <t>Ekstern skolevurdering som analyseverktøy i skolenes/kommunenes behov for kompetanseutvikling. Tilskuddsmottaker: Regionkontoret i Nord-Troms v/Kåfjord kommune</t>
  </si>
  <si>
    <t>Andørja Montessoriskole</t>
  </si>
  <si>
    <t>Universitet i Sørøst-Norge</t>
  </si>
  <si>
    <t>Prosjektnavn / Tema
Longyearbyen</t>
  </si>
  <si>
    <t>Prosjektnavn / Tema
RSK Øst-Finnmark</t>
  </si>
  <si>
    <t>Prosjektnavn / Tema
Tromsø kommune</t>
  </si>
  <si>
    <t>Prosjektnavn / Tema
RSK Vest-Finnmark</t>
  </si>
  <si>
    <t>Prosjektnavn / Tema
Region Indre Midt-Troms</t>
  </si>
  <si>
    <t>Prosjektnavn / Tema
Karlsøy kommune</t>
  </si>
  <si>
    <t>Prosjektnavn / Tema
Ekrehagen skole</t>
  </si>
  <si>
    <t>Prosjektnavn / Tema
TFFK</t>
  </si>
  <si>
    <t>Prosjektnavn / Tema
Nordreisa kommune</t>
  </si>
  <si>
    <t>Prosjektnavn / Tema
Region Nord-Troms</t>
  </si>
  <si>
    <t>Prosjektnavn / Tema
Sørreisa kommune</t>
  </si>
  <si>
    <t>Prosjektnavn / Tema
Region Senja og Sørreisa</t>
  </si>
  <si>
    <t>Prosjektnavn / Tema
Samisk videregående skole i Kautokeino</t>
  </si>
  <si>
    <t>Prosjektnavn / Tema
Montessorinettverket Troms</t>
  </si>
  <si>
    <t>Prosjektnavn / Tema
Region Sør-Troms</t>
  </si>
  <si>
    <r>
      <t xml:space="preserve">Prosjektnavn / Tema
</t>
    </r>
    <r>
      <rPr>
        <sz val="11"/>
        <rFont val="Calibri"/>
        <family val="2"/>
        <scheme val="minor"/>
      </rPr>
      <t>RSK Midt</t>
    </r>
    <r>
      <rPr>
        <sz val="11"/>
        <color theme="1"/>
        <rFont val="Calibri"/>
        <family val="2"/>
        <scheme val="minor"/>
      </rPr>
      <t>-Finnmark</t>
    </r>
  </si>
  <si>
    <t>RSK Midt-Finnmark</t>
  </si>
  <si>
    <t>Se beslutningsgrunnlaget fra UiT</t>
  </si>
  <si>
    <t>Tilskudd fra Udir</t>
  </si>
  <si>
    <t>Region Indre Midt-Troms</t>
  </si>
  <si>
    <t>Region Nord-Troms</t>
  </si>
  <si>
    <t>Senja kommune</t>
  </si>
  <si>
    <t>Øvergård Montessoriskole</t>
  </si>
  <si>
    <t>Samisk høyskole</t>
  </si>
  <si>
    <t>Oversikt over tiltak/prosjekter</t>
  </si>
  <si>
    <t>Diff</t>
  </si>
  <si>
    <t xml:space="preserve">sum: </t>
  </si>
  <si>
    <t>Budsjettet fra UiT for 2021 er på kr 1.788.55 - skal bruke fondsmidler fra tidligere år.</t>
  </si>
  <si>
    <t>Styret for de samiske videregående skolene eller UiT</t>
  </si>
  <si>
    <t>Styret for de samiske videregående skolene</t>
  </si>
  <si>
    <t>Ikke fornyet beslutningsgrunnlag etter mars. Se begrunnelse i søknaden.</t>
  </si>
  <si>
    <t>Alta kommune</t>
  </si>
  <si>
    <t>Hammerfest kommune</t>
  </si>
  <si>
    <t>Hasvik kommune</t>
  </si>
  <si>
    <t>Nordkapp kommune</t>
  </si>
  <si>
    <t>Måsøy kommune</t>
  </si>
  <si>
    <t>Loppa kommune</t>
  </si>
  <si>
    <t>Mordkapp kommune</t>
  </si>
  <si>
    <t>Eierrepresentanter fra offentlige videregående skoler, offentlige grunnskoler og private skoler, samt representer fra lærerorgansisajoner, UiT Norges arktiske universitet, Samisk høyskole og KS Nord-Norge.</t>
  </si>
  <si>
    <t>- RSK Øst-Finnmark</t>
  </si>
  <si>
    <t>Tromsø kommune: Arbeid med strategien "«Du og jeg og vi to» - VI VIL!"
- Universitet i Tromsø Norges arktiske universitet (UiT)</t>
  </si>
  <si>
    <t>RSK Vest-Finnmark, Alta kommune, prosjekt "KLARTT"
- UiT</t>
  </si>
  <si>
    <t>- Alta kommune</t>
  </si>
  <si>
    <t>- Hammerfest kommune</t>
  </si>
  <si>
    <t>- Hasvik kommune</t>
  </si>
  <si>
    <t>- Nordkapp kommune</t>
  </si>
  <si>
    <t>- Måsøy kommune</t>
  </si>
  <si>
    <t>- Loppa kommune</t>
  </si>
  <si>
    <t xml:space="preserve">- Region Indre Midt-Troms </t>
  </si>
  <si>
    <t>- Ekrehagen skole</t>
  </si>
  <si>
    <t>- TFFK</t>
  </si>
  <si>
    <t>Region Nord-Troms, Nordreisa kommune, tema lesing og skriving som grunnleggende ferdighet
- UiT</t>
  </si>
  <si>
    <t>- Senja kommune</t>
  </si>
  <si>
    <t>- Øvergård Montessori</t>
  </si>
  <si>
    <t>- Berg Montessoriskole</t>
  </si>
  <si>
    <t>- Montessoriskolen Morgan</t>
  </si>
  <si>
    <t>- Senja Montessoriskole</t>
  </si>
  <si>
    <t>- Harstad Montessoriskole</t>
  </si>
  <si>
    <t>- Andørja Montessoriskole</t>
  </si>
  <si>
    <t>Nettverket Internasjonale skoler
- Universitetet i Sørøst-Norge</t>
  </si>
  <si>
    <t>- UiT</t>
  </si>
  <si>
    <t>Tromsø kommune</t>
  </si>
  <si>
    <t>Alle kommuner og fylkeskommunen gjennom samarbeidsforumet</t>
  </si>
  <si>
    <t>Alle private skoleeiere gjennom samarbeidsforumet</t>
  </si>
  <si>
    <t>Høsthalvåret 2021</t>
  </si>
  <si>
    <t>Planen skal være grunnlag for samarbeidsforumets årlige innstillinger av tilskuddsmidler etter kriteriet skolebaseret kompetanseutvikling</t>
  </si>
  <si>
    <t>Tiltakene i beslutningsgrunnlagene må være forankret i i lokalt definert behov og den langsiktige planen.</t>
  </si>
  <si>
    <t>Samarbeidsforumet skal lage ny langsiktig plan; kompetansebidrag på planarbeid generelt og langsiktig plan for samarbeidsforum spesielt</t>
  </si>
  <si>
    <t>Samarbeidsforumet skal lage ny langsiktig plan; to stedlige samlinger for samarbeidsforumet for å arbeide med planen</t>
  </si>
  <si>
    <t>Prosjektnavn / Tema
Samarbeidsforumets langsiktige plan</t>
  </si>
  <si>
    <t xml:space="preserve">Prosjektnavn / Tema
</t>
  </si>
  <si>
    <t>Prosjektnavn / Tema
Samling for aktører og tilskuddsmottakere i tilskuddsordningen</t>
  </si>
  <si>
    <t>Tema: Tilskuddsordningen for lokal kompetanseutvikling; retningslinjene for ordningen, helhetlig plan for ordningen i Troms og Finnmark og samarbeidsforumets langsiktig plan</t>
  </si>
  <si>
    <t>Vårhalvåret 2022</t>
  </si>
  <si>
    <t>Samlingen har som mål å få økt fortsåelse for dette for aktørene og tilskuddsmottakere i ordningen</t>
  </si>
  <si>
    <t>Fagfornyelsen: Læringsmiljøprosjektet (Karasjok). Tidlig innsats og fagfornyelsen overordnet del. Digital kompetanse og tidliginnsats, kompetansepakker 1. tidlig innsats, 2. barnetsbeste, 3. voksnes betydning, og 4. kultur, verdier og holdninger.</t>
  </si>
  <si>
    <t xml:space="preserve">Kartlegging ble sist gjort i 2020 uten at UH var involvert.
</t>
  </si>
  <si>
    <r>
      <rPr>
        <sz val="9"/>
        <rFont val="Calibri"/>
        <family val="2"/>
        <scheme val="minor"/>
      </rPr>
      <t xml:space="preserve">Inngått partnerskap med Sámi Allaskuvla og UiT campus Alta. </t>
    </r>
    <r>
      <rPr>
        <sz val="9"/>
        <color rgb="FFFF0000"/>
        <rFont val="Calibri"/>
        <family val="2"/>
        <scheme val="minor"/>
      </rPr>
      <t xml:space="preserve">
</t>
    </r>
  </si>
  <si>
    <t>Prosjektnavn / Tema
Nettverket for internasjonale skoler</t>
  </si>
  <si>
    <t>RSK Vest-Finnmark, Hammerfest kommune: Prosjekt "Læringsmiljø, motivasjon og lærelyst"
- UiT</t>
  </si>
  <si>
    <t>RSK Vest-Finnmark, Hammerfest kommune: Prosjekt "Læringsmiljø, elevmedvirkning, refleksjon"
- UiT</t>
  </si>
  <si>
    <t>RSK Vest-Finnmark, Hammerfest kommune: Prosjekt "Relasjoner og adferd - læringsmiljø"
- UiT</t>
  </si>
  <si>
    <t>RSK Vest-Finnmark, Hasvik kommune: Tema læringsmiljø
- UiT</t>
  </si>
  <si>
    <t>RSK Vest-Finnmark, Nordkapp kommune: Tema tverrfaglighet og dybdelæring, helhetlig progresjon i alle fag 1.-10.klasse, felles forståelse for kompetansemål, livsmestring, det profesjonelle fellesskapet
- UiT</t>
  </si>
  <si>
    <t>RSK Vest-Finnmark, Måsøy og Loppa kommuner: Tema PALS og digitalisering
- UiT</t>
  </si>
  <si>
    <t>Region Indre Midt-Troms: Tema fagfornyelsen med fokus på begynner- og fortsettende læring
- UiT</t>
  </si>
  <si>
    <t>Karlsøy kommune: Tema motivasjon og styrking av profesjonsfelleskapet
-UiT</t>
  </si>
  <si>
    <t>Ekrehagen skole: Tema internopplæring innen de ulike delene av rammeverk for lærerens profesjonsfaglige digitale kompetanse, underveisvurdering, elevmedvirkning og analysekompetanse
- UiT</t>
  </si>
  <si>
    <t>Troms og Finnmark fylkeskommune (TFFK): Tema kartlegging av kompetansebehov og planlegge tiltak
- UiT</t>
  </si>
  <si>
    <t>Region Nord-Troms: Tema tilpasset opplæring i realfag, begynneropplæring i lesing og skriving, lederstøtte ny opplæringslov, fagfornyelsen, vurdering og profesjonsfellesskap
- UiT</t>
  </si>
  <si>
    <t>Region Nord-Troms: Tema ekstern skolevurdering</t>
  </si>
  <si>
    <t>Region Nord-Troms: Regionkontakt</t>
  </si>
  <si>
    <t>Sørreisa kommune: Tema: A) Begynneropplæring og tidlig innsats med fokus på lesing, skriving og regning på 1.trinn. B) Fortsettende lese- skrive- og regneopplæring på 2.-4.trinn
- UiT</t>
  </si>
  <si>
    <t>Senja og Sørreisa kommuner: Koordinator/utviklingsveileder
- Senja</t>
  </si>
  <si>
    <t>Senja og Sørreisa kommuner: Tema fagfornyelsen og å lede endringsarbeidet
- UiT</t>
  </si>
  <si>
    <t>Styret for de samiske videregående skolene, Kautokeino videregående skole og reindriftsskole: Tema ny vurderingsforskrift og tilpassa opplæring</t>
  </si>
  <si>
    <t>Styret for de samiske videregående skolene, Kautokeino videregående skole og reindriftsskole: Tema ny vurderingsforskrift og tilpassa opplæring
- UiT</t>
  </si>
  <si>
    <t>Montessorinettverket Troms: Tema læringsmiljø, læreplanforståelse, montessoriprofesjonaliteten, veilede og lære av hverandre
- UiT</t>
  </si>
  <si>
    <t>RSK Midt-Finnmark: Tema kompetansepakker tidlig innsats, relasjonskompetanse, foreldremedvirkning, elevmedvirkning
- Samisk høyskole</t>
  </si>
  <si>
    <t>UiT: Utviklingspartner 1</t>
  </si>
  <si>
    <t>Samarbeidsforum: Stedlige møter i samarbeidsforum - arbeide med langsiktig plan
- Tromsø kommune</t>
  </si>
  <si>
    <t>Samarbeidsforum: Stedlig samling for aktørene i tilskuddsordningen og tilskuddsmottakere - tema tilskuddsordningen, langsiktig plan og beslutningsgrunnlag
- Tromsø kommune</t>
  </si>
  <si>
    <t>Samarbeidsforum: Lage samarbeideforumets langsiktige plan som grunnlag for tildelig av midler - kjøp av kompetanse på planarbeidet
- UiT</t>
  </si>
  <si>
    <t>I regi av samarbeidsforumet - UiT som UH</t>
  </si>
  <si>
    <t>I regi av samarbeidsforumet - UiT og SH som UH</t>
  </si>
  <si>
    <t>UiT Norges arktiske universitet</t>
  </si>
  <si>
    <t>Troms og Finnmark fylkeskommune</t>
  </si>
  <si>
    <t>Region Indre Midt-Troms: Tema læringsmiljø med fokus på inkludering, tilpasset opplæring, elevinvolvering og foreldresamarbeid
- Universitet i Stavanger (UiS) - Læringsmiljøsenteret</t>
  </si>
  <si>
    <t>Longyearbyen: Prosjekt "Inkludering"
- Høgskolen i Innlandet (HINN) - SePU</t>
  </si>
  <si>
    <t>RSK Øst-Finnmark: Tema analyse, ledelse, kompetansepakker
- HINN - SePU</t>
  </si>
  <si>
    <t>Region Sør-Troms: Tema ledelse av forbedringsarbeid og bruk av kartleggingsresultater i skolen, Pedagogisk analyse, Læreplanforståelse og fagfornyelsen, Inkluderende praksis og Analyse av støttesystemer
- HINN - SePU</t>
  </si>
  <si>
    <t>Universitet i Stavanger</t>
  </si>
  <si>
    <t>Innstilling fra samarbeidsforum for lokal kompetanseutvikling - tilskuddsmidler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</si>
</sst>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kr&quot;\ * #,##0_-;\-&quot;kr&quot;\ * #,##0_-;_-&quot;kr&quot;\ * &quot;-&quot;_-;_-@_-"/>
    <numFmt numFmtId="44" formatCode="_-&quot;kr&quot;\ * #,##0.00_-;\-&quot;kr&quot;\ * #,##0.00_-;_-&quot;kr&quot;\ * &quot;-&quot;??_-;_-@_-"/>
    <numFmt numFmtId="164" formatCode="_-&quot;kr&quot;\ * #,##0_-;\-&quot;kr&quot;\ * #,##0_-;_-&quot;kr&quot;\ * &quot;-&quot;??_-;_-@_-"/>
  </numFmts>
  <fonts count="24" x14ac:knownFonts="1">
    <font>
      <sz val="11"/>
      <color theme="1"/>
      <name val="Calibri"/>
      <family val="2"/>
      <scheme val="minor"/>
    </font>
    <font>
      <b/>
      <sz val="11"/>
      <color theme="1"/>
      <name val="Calibri"/>
      <family val="2"/>
      <scheme val="minor"/>
    </font>
    <font>
      <b/>
      <sz val="14"/>
      <color theme="1"/>
      <name val="Calibri"/>
      <family val="2"/>
      <scheme val="minor"/>
    </font>
    <font>
      <i/>
      <sz val="9"/>
      <color theme="1"/>
      <name val="Calibri"/>
      <family val="2"/>
      <scheme val="minor"/>
    </font>
    <font>
      <sz val="9"/>
      <color theme="1"/>
      <name val="Calibri"/>
      <family val="2"/>
      <scheme val="minor"/>
    </font>
    <font>
      <sz val="9"/>
      <color indexed="81"/>
      <name val="Tahoma"/>
      <family val="2"/>
    </font>
    <font>
      <sz val="11"/>
      <color rgb="FFFF0000"/>
      <name val="Calibri"/>
      <family val="2"/>
      <scheme val="minor"/>
    </font>
    <font>
      <i/>
      <sz val="11"/>
      <color theme="1"/>
      <name val="Calibri"/>
      <family val="2"/>
      <scheme val="minor"/>
    </font>
    <font>
      <b/>
      <sz val="10"/>
      <color theme="1"/>
      <name val="Calibri"/>
      <family val="2"/>
      <scheme val="minor"/>
    </font>
    <font>
      <sz val="10"/>
      <name val="Calibri"/>
      <family val="2"/>
      <scheme val="minor"/>
    </font>
    <font>
      <b/>
      <sz val="11"/>
      <name val="Calibri"/>
      <family val="2"/>
      <scheme val="minor"/>
    </font>
    <font>
      <sz val="10"/>
      <color theme="1"/>
      <name val="Calibri"/>
      <family val="2"/>
      <scheme val="minor"/>
    </font>
    <font>
      <sz val="10"/>
      <color rgb="FFFF0000"/>
      <name val="Calibri"/>
      <family val="2"/>
      <scheme val="minor"/>
    </font>
    <font>
      <b/>
      <sz val="14"/>
      <name val="Calibri"/>
      <family val="2"/>
      <scheme val="minor"/>
    </font>
    <font>
      <i/>
      <sz val="11"/>
      <name val="Calibri"/>
      <family val="2"/>
      <scheme val="minor"/>
    </font>
    <font>
      <sz val="9"/>
      <name val="Calibri"/>
      <family val="2"/>
      <scheme val="minor"/>
    </font>
    <font>
      <sz val="9"/>
      <color rgb="FFFF0000"/>
      <name val="Calibri"/>
      <family val="2"/>
      <scheme val="minor"/>
    </font>
    <font>
      <b/>
      <sz val="9"/>
      <color theme="1"/>
      <name val="Calibri"/>
      <family val="2"/>
      <scheme val="minor"/>
    </font>
    <font>
      <sz val="9"/>
      <color theme="8"/>
      <name val="Calibri"/>
      <family val="2"/>
      <scheme val="minor"/>
    </font>
    <font>
      <sz val="9"/>
      <color theme="8" tint="-0.249977111117893"/>
      <name val="Calibri"/>
      <family val="2"/>
      <scheme val="minor"/>
    </font>
    <font>
      <sz val="11"/>
      <name val="Calibri"/>
      <family val="2"/>
      <scheme val="minor"/>
    </font>
    <font>
      <b/>
      <sz val="12"/>
      <name val="Calibri"/>
      <family val="2"/>
      <scheme val="minor"/>
    </font>
    <font>
      <strike/>
      <sz val="9"/>
      <name val="Calibri"/>
      <family val="2"/>
      <scheme val="minor"/>
    </font>
    <font>
      <sz val="11"/>
      <color theme="9" tint="-0.249977111117893"/>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BDD7EE"/>
        <bgColor indexed="64"/>
      </patternFill>
    </fill>
    <fill>
      <patternFill patternType="solid">
        <fgColor rgb="FFFFFFFF"/>
        <bgColor indexed="64"/>
      </patternFill>
    </fill>
    <fill>
      <patternFill patternType="solid">
        <fgColor theme="5" tint="0.79998168889431442"/>
        <bgColor indexed="64"/>
      </patternFill>
    </fill>
    <fill>
      <patternFill patternType="solid">
        <fgColor rgb="FFE2EFDA"/>
        <bgColor indexed="64"/>
      </patternFill>
    </fill>
    <fill>
      <patternFill patternType="solid">
        <fgColor theme="9"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rgb="FF000000"/>
      </left>
      <right style="thin">
        <color rgb="FF000000"/>
      </right>
      <top style="thin">
        <color rgb="FF000000"/>
      </top>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thin">
        <color indexed="64"/>
      </right>
      <top/>
      <bottom style="medium">
        <color rgb="FF000000"/>
      </bottom>
      <diagonal/>
    </border>
    <border>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right style="thin">
        <color indexed="64"/>
      </right>
      <top style="thin">
        <color indexed="64"/>
      </top>
      <bottom style="thin">
        <color indexed="64"/>
      </bottom>
      <diagonal/>
    </border>
    <border>
      <left/>
      <right style="thin">
        <color indexed="64"/>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261">
    <xf numFmtId="0" fontId="0" fillId="0" borderId="0" xfId="0"/>
    <xf numFmtId="0" fontId="2" fillId="2" borderId="0" xfId="0" applyFont="1" applyFill="1" applyBorder="1" applyAlignment="1">
      <alignment vertical="center"/>
    </xf>
    <xf numFmtId="0" fontId="0" fillId="2" borderId="0" xfId="0" applyFill="1" applyBorder="1"/>
    <xf numFmtId="0" fontId="1" fillId="7" borderId="0" xfId="0" applyFont="1" applyFill="1"/>
    <xf numFmtId="0" fontId="0" fillId="7" borderId="0" xfId="0" applyFill="1"/>
    <xf numFmtId="0" fontId="0" fillId="7" borderId="0" xfId="0" applyFill="1" applyAlignment="1">
      <alignment wrapText="1"/>
    </xf>
    <xf numFmtId="0" fontId="2" fillId="9" borderId="0" xfId="0" applyFont="1" applyFill="1"/>
    <xf numFmtId="0" fontId="1" fillId="9" borderId="0" xfId="0" applyFont="1" applyFill="1"/>
    <xf numFmtId="0" fontId="0" fillId="9" borderId="0" xfId="0" applyFill="1"/>
    <xf numFmtId="0" fontId="3" fillId="9" borderId="0" xfId="0" applyFont="1" applyFill="1"/>
    <xf numFmtId="0" fontId="7" fillId="9" borderId="0" xfId="0" applyFont="1" applyFill="1" applyAlignment="1">
      <alignment vertical="top"/>
    </xf>
    <xf numFmtId="0" fontId="0" fillId="9" borderId="0" xfId="0" applyFill="1" applyBorder="1" applyAlignment="1">
      <alignment horizontal="center" vertical="top"/>
    </xf>
    <xf numFmtId="0" fontId="0" fillId="9" borderId="0" xfId="0" applyFill="1" applyBorder="1" applyAlignment="1">
      <alignment horizontal="left" vertical="top"/>
    </xf>
    <xf numFmtId="0" fontId="0" fillId="9" borderId="0" xfId="0" applyFill="1" applyBorder="1" applyAlignment="1">
      <alignment horizontal="right" vertical="top"/>
    </xf>
    <xf numFmtId="0" fontId="4" fillId="6" borderId="39" xfId="0" applyFont="1" applyFill="1" applyBorder="1" applyAlignment="1">
      <alignment horizontal="right" vertical="top"/>
    </xf>
    <xf numFmtId="0" fontId="4" fillId="6" borderId="40" xfId="0" applyFont="1" applyFill="1" applyBorder="1" applyAlignment="1">
      <alignment horizontal="right" vertical="top"/>
    </xf>
    <xf numFmtId="0" fontId="4" fillId="6" borderId="41" xfId="0" applyFont="1" applyFill="1" applyBorder="1" applyAlignment="1">
      <alignment horizontal="right" vertical="top"/>
    </xf>
    <xf numFmtId="44" fontId="4" fillId="7" borderId="40" xfId="0" applyNumberFormat="1" applyFont="1" applyFill="1" applyBorder="1" applyAlignment="1">
      <alignment horizontal="right" vertical="top"/>
    </xf>
    <xf numFmtId="1" fontId="4" fillId="7" borderId="40" xfId="0" applyNumberFormat="1" applyFont="1" applyFill="1" applyBorder="1" applyAlignment="1">
      <alignment horizontal="right" vertical="top"/>
    </xf>
    <xf numFmtId="0" fontId="4" fillId="7" borderId="1" xfId="0" applyFont="1" applyFill="1" applyBorder="1" applyAlignment="1">
      <alignment horizontal="left" vertical="top"/>
    </xf>
    <xf numFmtId="44" fontId="4" fillId="7" borderId="1" xfId="0" applyNumberFormat="1" applyFont="1" applyFill="1" applyBorder="1" applyAlignment="1">
      <alignment horizontal="right" vertical="top"/>
    </xf>
    <xf numFmtId="0" fontId="4" fillId="7" borderId="21" xfId="0" applyFont="1" applyFill="1" applyBorder="1" applyAlignment="1">
      <alignment horizontal="left" vertical="top"/>
    </xf>
    <xf numFmtId="0" fontId="4" fillId="7" borderId="16" xfId="0" applyFont="1" applyFill="1" applyBorder="1" applyAlignment="1">
      <alignment horizontal="left" vertical="top"/>
    </xf>
    <xf numFmtId="0" fontId="4" fillId="7" borderId="4" xfId="0" applyFont="1" applyFill="1" applyBorder="1" applyAlignment="1">
      <alignment horizontal="left" vertical="top"/>
    </xf>
    <xf numFmtId="44" fontId="4" fillId="7" borderId="4" xfId="0" applyNumberFormat="1" applyFont="1" applyFill="1" applyBorder="1" applyAlignment="1">
      <alignment horizontal="right" vertical="top"/>
    </xf>
    <xf numFmtId="0" fontId="4" fillId="7" borderId="25" xfId="0" applyFont="1" applyFill="1" applyBorder="1" applyAlignment="1">
      <alignment horizontal="left" vertical="top"/>
    </xf>
    <xf numFmtId="0" fontId="4" fillId="7" borderId="27" xfId="0" applyFont="1" applyFill="1" applyBorder="1" applyAlignment="1">
      <alignment horizontal="left" vertical="top"/>
    </xf>
    <xf numFmtId="0" fontId="4" fillId="7" borderId="33" xfId="0" applyFont="1" applyFill="1" applyBorder="1" applyAlignment="1">
      <alignment horizontal="left" vertical="top"/>
    </xf>
    <xf numFmtId="1" fontId="4" fillId="7" borderId="42" xfId="0" applyNumberFormat="1" applyFont="1" applyFill="1" applyBorder="1" applyAlignment="1">
      <alignment horizontal="right" vertical="top"/>
    </xf>
    <xf numFmtId="0" fontId="10" fillId="3" borderId="5" xfId="0" applyFont="1" applyFill="1" applyBorder="1"/>
    <xf numFmtId="0" fontId="9" fillId="6" borderId="1" xfId="0" applyFont="1" applyFill="1" applyBorder="1" applyAlignment="1">
      <alignment horizontal="left" vertical="top" wrapText="1"/>
    </xf>
    <xf numFmtId="0" fontId="8" fillId="9" borderId="0" xfId="0" applyFont="1" applyFill="1"/>
    <xf numFmtId="0" fontId="11" fillId="6" borderId="1" xfId="0" applyFont="1" applyFill="1" applyBorder="1" applyAlignment="1">
      <alignment vertical="top" wrapText="1"/>
    </xf>
    <xf numFmtId="0" fontId="11" fillId="6" borderId="37" xfId="0" applyFont="1" applyFill="1" applyBorder="1" applyAlignment="1">
      <alignment horizontal="left" vertical="top" wrapText="1"/>
    </xf>
    <xf numFmtId="0" fontId="11" fillId="6" borderId="27" xfId="0" applyFont="1" applyFill="1" applyBorder="1" applyAlignment="1">
      <alignment horizontal="left" vertical="top" wrapText="1"/>
    </xf>
    <xf numFmtId="0" fontId="11" fillId="6" borderId="36" xfId="0" applyFont="1" applyFill="1" applyBorder="1" applyAlignment="1">
      <alignment horizontal="left" vertical="top" wrapText="1"/>
    </xf>
    <xf numFmtId="0" fontId="11" fillId="6" borderId="33" xfId="0" applyFont="1" applyFill="1" applyBorder="1" applyAlignment="1">
      <alignment horizontal="left" vertical="top" wrapText="1"/>
    </xf>
    <xf numFmtId="0" fontId="11" fillId="9" borderId="0" xfId="0" applyFont="1" applyFill="1"/>
    <xf numFmtId="0" fontId="0" fillId="7" borderId="0" xfId="0" applyFill="1" applyBorder="1" applyAlignment="1">
      <alignment horizontal="left" vertical="top" wrapText="1"/>
    </xf>
    <xf numFmtId="0" fontId="1" fillId="8" borderId="33" xfId="0" applyFont="1" applyFill="1" applyBorder="1" applyAlignment="1">
      <alignment horizontal="left" vertical="top" wrapText="1"/>
    </xf>
    <xf numFmtId="0" fontId="0" fillId="8" borderId="1" xfId="0" applyFill="1" applyBorder="1" applyAlignment="1">
      <alignment horizontal="left" vertical="top" wrapText="1"/>
    </xf>
    <xf numFmtId="0" fontId="0" fillId="8" borderId="38" xfId="0" applyFill="1" applyBorder="1" applyAlignment="1">
      <alignment horizontal="left" vertical="top" wrapText="1"/>
    </xf>
    <xf numFmtId="0" fontId="1" fillId="8" borderId="38" xfId="0" applyFont="1" applyFill="1" applyBorder="1" applyAlignment="1">
      <alignment horizontal="left" vertical="top" wrapText="1"/>
    </xf>
    <xf numFmtId="0" fontId="1" fillId="8" borderId="4" xfId="0" applyFont="1" applyFill="1" applyBorder="1" applyAlignment="1">
      <alignment horizontal="left" vertical="top" wrapText="1"/>
    </xf>
    <xf numFmtId="0" fontId="0" fillId="8" borderId="18" xfId="0" applyFill="1" applyBorder="1" applyAlignment="1">
      <alignment horizontal="left" vertical="top" wrapText="1"/>
    </xf>
    <xf numFmtId="0" fontId="2" fillId="7" borderId="0" xfId="0" applyFont="1" applyFill="1" applyAlignment="1">
      <alignment horizontal="left" vertical="top" wrapText="1"/>
    </xf>
    <xf numFmtId="0" fontId="14" fillId="2" borderId="0" xfId="0" applyFont="1" applyFill="1" applyAlignment="1">
      <alignment horizontal="left" vertical="top"/>
    </xf>
    <xf numFmtId="0" fontId="1" fillId="9" borderId="0" xfId="0" applyFont="1" applyFill="1"/>
    <xf numFmtId="0" fontId="0" fillId="9" borderId="0" xfId="0" applyFill="1"/>
    <xf numFmtId="0" fontId="11" fillId="6" borderId="1" xfId="0" applyFont="1" applyFill="1" applyBorder="1" applyAlignment="1">
      <alignment vertical="top" wrapText="1"/>
    </xf>
    <xf numFmtId="0" fontId="11" fillId="6" borderId="37" xfId="0" applyFont="1" applyFill="1" applyBorder="1" applyAlignment="1">
      <alignment horizontal="left" vertical="top" wrapText="1"/>
    </xf>
    <xf numFmtId="0" fontId="11" fillId="6" borderId="27" xfId="0" applyFont="1" applyFill="1" applyBorder="1" applyAlignment="1">
      <alignment horizontal="left" vertical="top" wrapText="1"/>
    </xf>
    <xf numFmtId="0" fontId="11" fillId="6" borderId="36" xfId="0" applyFont="1" applyFill="1" applyBorder="1" applyAlignment="1">
      <alignment horizontal="left" vertical="top" wrapText="1"/>
    </xf>
    <xf numFmtId="0" fontId="11" fillId="6" borderId="33" xfId="0" applyFont="1" applyFill="1" applyBorder="1" applyAlignment="1">
      <alignment horizontal="left" vertical="top" wrapText="1"/>
    </xf>
    <xf numFmtId="0" fontId="9" fillId="6" borderId="1" xfId="0" applyFont="1" applyFill="1" applyBorder="1" applyAlignment="1">
      <alignment horizontal="left" vertical="top" wrapText="1"/>
    </xf>
    <xf numFmtId="0" fontId="8" fillId="9" borderId="0" xfId="0" applyFont="1" applyFill="1"/>
    <xf numFmtId="0" fontId="4" fillId="7" borderId="1" xfId="0" applyFont="1" applyFill="1" applyBorder="1" applyAlignment="1">
      <alignment horizontal="left" vertical="top"/>
    </xf>
    <xf numFmtId="44" fontId="4" fillId="7" borderId="1" xfId="0" applyNumberFormat="1" applyFont="1" applyFill="1" applyBorder="1" applyAlignment="1">
      <alignment horizontal="right" vertical="top"/>
    </xf>
    <xf numFmtId="2" fontId="4" fillId="7" borderId="1" xfId="0" applyNumberFormat="1" applyFont="1" applyFill="1" applyBorder="1" applyAlignment="1">
      <alignment horizontal="right" vertical="top"/>
    </xf>
    <xf numFmtId="0" fontId="4" fillId="7" borderId="21" xfId="0" applyFont="1" applyFill="1" applyBorder="1" applyAlignment="1">
      <alignment horizontal="left" vertical="top"/>
    </xf>
    <xf numFmtId="0" fontId="4" fillId="7" borderId="27" xfId="0" applyFont="1" applyFill="1" applyBorder="1" applyAlignment="1">
      <alignment vertical="top"/>
    </xf>
    <xf numFmtId="0" fontId="4" fillId="7" borderId="16" xfId="0" applyFont="1" applyFill="1" applyBorder="1" applyAlignment="1">
      <alignment horizontal="left" vertical="top"/>
    </xf>
    <xf numFmtId="0" fontId="4" fillId="7" borderId="4" xfId="0" applyFont="1" applyFill="1" applyBorder="1" applyAlignment="1">
      <alignment horizontal="left" vertical="top"/>
    </xf>
    <xf numFmtId="44" fontId="4" fillId="7" borderId="4" xfId="0" applyNumberFormat="1" applyFont="1" applyFill="1" applyBorder="1" applyAlignment="1">
      <alignment horizontal="right" vertical="top"/>
    </xf>
    <xf numFmtId="2" fontId="4" fillId="7" borderId="4" xfId="0" applyNumberFormat="1" applyFont="1" applyFill="1" applyBorder="1" applyAlignment="1">
      <alignment horizontal="right" vertical="top"/>
    </xf>
    <xf numFmtId="0" fontId="4" fillId="7" borderId="25" xfId="0" applyFont="1" applyFill="1" applyBorder="1" applyAlignment="1">
      <alignment horizontal="left" vertical="top"/>
    </xf>
    <xf numFmtId="0" fontId="4" fillId="7" borderId="33" xfId="0" applyFont="1" applyFill="1" applyBorder="1" applyAlignment="1">
      <alignment vertical="top"/>
    </xf>
    <xf numFmtId="0" fontId="4" fillId="6" borderId="39" xfId="0" applyFont="1" applyFill="1" applyBorder="1" applyAlignment="1">
      <alignment horizontal="right" vertical="top"/>
    </xf>
    <xf numFmtId="44" fontId="4" fillId="7" borderId="40" xfId="0" applyNumberFormat="1" applyFont="1" applyFill="1" applyBorder="1" applyAlignment="1">
      <alignment horizontal="right" vertical="top"/>
    </xf>
    <xf numFmtId="0" fontId="4" fillId="6" borderId="40" xfId="0" applyFont="1" applyFill="1" applyBorder="1" applyAlignment="1">
      <alignment horizontal="right" vertical="top"/>
    </xf>
    <xf numFmtId="1" fontId="4" fillId="7" borderId="40" xfId="0" applyNumberFormat="1" applyFont="1" applyFill="1" applyBorder="1" applyAlignment="1">
      <alignment horizontal="right" vertical="top"/>
    </xf>
    <xf numFmtId="0" fontId="4" fillId="6" borderId="41" xfId="0" applyFont="1" applyFill="1" applyBorder="1" applyAlignment="1">
      <alignment horizontal="right" vertical="top"/>
    </xf>
    <xf numFmtId="1" fontId="4" fillId="7" borderId="42" xfId="0" applyNumberFormat="1" applyFont="1" applyFill="1" applyBorder="1" applyAlignment="1">
      <alignment vertical="top"/>
    </xf>
    <xf numFmtId="0" fontId="0" fillId="9" borderId="0" xfId="0" applyFill="1" applyAlignment="1">
      <alignment horizontal="center" vertical="top"/>
    </xf>
    <xf numFmtId="0" fontId="0" fillId="9" borderId="0" xfId="0" applyFill="1" applyAlignment="1">
      <alignment horizontal="left" vertical="top"/>
    </xf>
    <xf numFmtId="0" fontId="0" fillId="9" borderId="0" xfId="0" applyFill="1" applyAlignment="1">
      <alignment horizontal="right" vertical="top"/>
    </xf>
    <xf numFmtId="0" fontId="11" fillId="9" borderId="0" xfId="0" applyFont="1" applyFill="1"/>
    <xf numFmtId="0" fontId="4" fillId="7" borderId="27" xfId="0" applyFont="1" applyFill="1" applyBorder="1" applyAlignment="1">
      <alignment horizontal="left" vertical="top"/>
    </xf>
    <xf numFmtId="0" fontId="4" fillId="7" borderId="33" xfId="0" applyFont="1" applyFill="1" applyBorder="1" applyAlignment="1">
      <alignment horizontal="left" vertical="top"/>
    </xf>
    <xf numFmtId="1" fontId="4" fillId="7" borderId="42" xfId="0" applyNumberFormat="1" applyFont="1" applyFill="1" applyBorder="1" applyAlignment="1">
      <alignment horizontal="right" vertical="top"/>
    </xf>
    <xf numFmtId="1" fontId="4" fillId="7" borderId="1" xfId="0" applyNumberFormat="1" applyFont="1" applyFill="1" applyBorder="1" applyAlignment="1">
      <alignment horizontal="right" vertical="top"/>
    </xf>
    <xf numFmtId="44" fontId="15" fillId="7" borderId="1" xfId="0" applyNumberFormat="1" applyFont="1" applyFill="1" applyBorder="1" applyAlignment="1">
      <alignment horizontal="right" vertical="top"/>
    </xf>
    <xf numFmtId="1" fontId="4" fillId="7" borderId="4" xfId="0" applyNumberFormat="1" applyFont="1" applyFill="1" applyBorder="1" applyAlignment="1">
      <alignment horizontal="right" vertical="top"/>
    </xf>
    <xf numFmtId="0" fontId="4" fillId="6" borderId="39" xfId="0" applyFont="1" applyFill="1" applyBorder="1" applyAlignment="1">
      <alignment horizontal="left" vertical="top" wrapText="1"/>
    </xf>
    <xf numFmtId="44" fontId="15" fillId="7" borderId="40" xfId="0" applyNumberFormat="1" applyFont="1" applyFill="1" applyBorder="1" applyAlignment="1">
      <alignment horizontal="right" vertical="top"/>
    </xf>
    <xf numFmtId="0" fontId="4" fillId="7" borderId="1" xfId="0" applyFont="1" applyFill="1" applyBorder="1" applyAlignment="1">
      <alignment horizontal="left" vertical="top" wrapText="1"/>
    </xf>
    <xf numFmtId="44" fontId="4" fillId="7" borderId="1" xfId="0" applyNumberFormat="1" applyFont="1" applyFill="1" applyBorder="1" applyAlignment="1">
      <alignment horizontal="right" vertical="top" wrapText="1"/>
    </xf>
    <xf numFmtId="0" fontId="4" fillId="7" borderId="4" xfId="0" applyFont="1" applyFill="1" applyBorder="1" applyAlignment="1">
      <alignment horizontal="left" vertical="top" wrapText="1"/>
    </xf>
    <xf numFmtId="44" fontId="4" fillId="7" borderId="4" xfId="0" applyNumberFormat="1" applyFont="1" applyFill="1" applyBorder="1" applyAlignment="1">
      <alignment horizontal="right" vertical="top" wrapText="1"/>
    </xf>
    <xf numFmtId="0" fontId="4" fillId="6" borderId="39" xfId="0" applyFont="1" applyFill="1" applyBorder="1" applyAlignment="1">
      <alignment horizontal="right" vertical="top" wrapText="1"/>
    </xf>
    <xf numFmtId="44" fontId="4" fillId="7" borderId="40" xfId="0" applyNumberFormat="1" applyFont="1" applyFill="1" applyBorder="1" applyAlignment="1">
      <alignment horizontal="right" vertical="top" wrapText="1"/>
    </xf>
    <xf numFmtId="0" fontId="0" fillId="9" borderId="0" xfId="0" applyFill="1" applyAlignment="1">
      <alignment horizontal="center" vertical="top" wrapText="1"/>
    </xf>
    <xf numFmtId="0" fontId="0" fillId="9" borderId="0" xfId="0" applyFill="1" applyAlignment="1">
      <alignment horizontal="left" vertical="top" wrapText="1"/>
    </xf>
    <xf numFmtId="0" fontId="0" fillId="9" borderId="0" xfId="0" applyFill="1" applyAlignment="1">
      <alignment horizontal="right" vertical="top" wrapText="1"/>
    </xf>
    <xf numFmtId="0" fontId="0" fillId="9" borderId="0" xfId="0" applyFill="1" applyAlignment="1">
      <alignment wrapText="1"/>
    </xf>
    <xf numFmtId="2" fontId="4" fillId="7" borderId="1" xfId="0" applyNumberFormat="1" applyFont="1" applyFill="1" applyBorder="1" applyAlignment="1">
      <alignment horizontal="right" vertical="top" wrapText="1"/>
    </xf>
    <xf numFmtId="0" fontId="4" fillId="7" borderId="21" xfId="0" applyFont="1" applyFill="1" applyBorder="1" applyAlignment="1">
      <alignment horizontal="left" vertical="top" wrapText="1"/>
    </xf>
    <xf numFmtId="0" fontId="4" fillId="7" borderId="27" xfId="0" applyFont="1" applyFill="1" applyBorder="1" applyAlignment="1">
      <alignment vertical="top" wrapText="1"/>
    </xf>
    <xf numFmtId="0" fontId="4" fillId="7" borderId="16" xfId="0" applyFont="1" applyFill="1" applyBorder="1" applyAlignment="1">
      <alignment horizontal="left" vertical="top" wrapText="1"/>
    </xf>
    <xf numFmtId="2" fontId="4" fillId="7" borderId="4" xfId="0" applyNumberFormat="1" applyFont="1" applyFill="1" applyBorder="1" applyAlignment="1">
      <alignment horizontal="right" vertical="top" wrapText="1"/>
    </xf>
    <xf numFmtId="0" fontId="4" fillId="7" borderId="25" xfId="0" applyFont="1" applyFill="1" applyBorder="1" applyAlignment="1">
      <alignment horizontal="left" vertical="top" wrapText="1"/>
    </xf>
    <xf numFmtId="0" fontId="4" fillId="7" borderId="33" xfId="0" applyFont="1" applyFill="1" applyBorder="1" applyAlignment="1">
      <alignment vertical="top" wrapText="1"/>
    </xf>
    <xf numFmtId="0" fontId="4" fillId="6" borderId="40" xfId="0" applyFont="1" applyFill="1" applyBorder="1" applyAlignment="1">
      <alignment horizontal="right" vertical="top" wrapText="1"/>
    </xf>
    <xf numFmtId="1" fontId="4" fillId="7" borderId="40" xfId="0" applyNumberFormat="1" applyFont="1" applyFill="1" applyBorder="1" applyAlignment="1">
      <alignment horizontal="right" vertical="top" wrapText="1"/>
    </xf>
    <xf numFmtId="0" fontId="4" fillId="6" borderId="41" xfId="0" applyFont="1" applyFill="1" applyBorder="1" applyAlignment="1">
      <alignment horizontal="right" vertical="top" wrapText="1"/>
    </xf>
    <xf numFmtId="1" fontId="4" fillId="7" borderId="42" xfId="0" applyNumberFormat="1" applyFont="1" applyFill="1" applyBorder="1" applyAlignment="1">
      <alignment vertical="top" wrapText="1"/>
    </xf>
    <xf numFmtId="0" fontId="4" fillId="7" borderId="27" xfId="0" applyFont="1" applyFill="1" applyBorder="1" applyAlignment="1">
      <alignment horizontal="left" vertical="top" wrapText="1"/>
    </xf>
    <xf numFmtId="0" fontId="4" fillId="7" borderId="33" xfId="0" applyFont="1" applyFill="1" applyBorder="1" applyAlignment="1">
      <alignment horizontal="left" vertical="top" wrapText="1"/>
    </xf>
    <xf numFmtId="1" fontId="4" fillId="7" borderId="42" xfId="0" applyNumberFormat="1" applyFont="1" applyFill="1" applyBorder="1" applyAlignment="1">
      <alignment horizontal="right" vertical="top" wrapText="1"/>
    </xf>
    <xf numFmtId="0" fontId="8" fillId="9" borderId="0" xfId="0" applyFont="1" applyFill="1" applyAlignment="1">
      <alignment wrapText="1"/>
    </xf>
    <xf numFmtId="0" fontId="4" fillId="7" borderId="47" xfId="0" applyFont="1" applyFill="1" applyBorder="1" applyAlignment="1">
      <alignment horizontal="left" vertical="top"/>
    </xf>
    <xf numFmtId="164" fontId="4" fillId="7" borderId="1" xfId="0" applyNumberFormat="1" applyFont="1" applyFill="1" applyBorder="1" applyAlignment="1">
      <alignment horizontal="right" vertical="top"/>
    </xf>
    <xf numFmtId="0" fontId="4" fillId="7" borderId="30" xfId="0" applyFont="1" applyFill="1" applyBorder="1" applyAlignment="1">
      <alignment horizontal="left" vertical="top"/>
    </xf>
    <xf numFmtId="0" fontId="4" fillId="6" borderId="48" xfId="0" applyFont="1" applyFill="1" applyBorder="1" applyAlignment="1">
      <alignment horizontal="right" vertical="top"/>
    </xf>
    <xf numFmtId="164" fontId="4" fillId="7" borderId="40" xfId="0" applyNumberFormat="1" applyFont="1" applyFill="1" applyBorder="1" applyAlignment="1">
      <alignment horizontal="right" vertical="top"/>
    </xf>
    <xf numFmtId="164" fontId="4" fillId="7" borderId="1" xfId="0" applyNumberFormat="1" applyFont="1" applyFill="1" applyBorder="1" applyAlignment="1">
      <alignment horizontal="right" vertical="top" wrapText="1"/>
    </xf>
    <xf numFmtId="0" fontId="18" fillId="7" borderId="1" xfId="0" applyFont="1" applyFill="1" applyBorder="1" applyAlignment="1">
      <alignment horizontal="left" vertical="top" wrapText="1"/>
    </xf>
    <xf numFmtId="164" fontId="15" fillId="7" borderId="1" xfId="0" applyNumberFormat="1" applyFont="1" applyFill="1" applyBorder="1" applyAlignment="1">
      <alignment horizontal="right" vertical="top" wrapText="1"/>
    </xf>
    <xf numFmtId="0" fontId="15" fillId="7" borderId="1" xfId="0" applyFont="1" applyFill="1" applyBorder="1" applyAlignment="1">
      <alignment horizontal="left" vertical="top" wrapText="1"/>
    </xf>
    <xf numFmtId="0" fontId="16" fillId="7" borderId="1" xfId="0" applyFont="1" applyFill="1" applyBorder="1" applyAlignment="1">
      <alignment horizontal="left" vertical="top" wrapText="1"/>
    </xf>
    <xf numFmtId="0" fontId="4" fillId="7" borderId="4" xfId="0" applyFont="1" applyFill="1" applyBorder="1" applyAlignment="1">
      <alignment horizontal="left" vertical="top" wrapText="1" indent="4"/>
    </xf>
    <xf numFmtId="164" fontId="4" fillId="7" borderId="40" xfId="0" applyNumberFormat="1" applyFont="1" applyFill="1" applyBorder="1" applyAlignment="1">
      <alignment horizontal="right" vertical="top" wrapText="1"/>
    </xf>
    <xf numFmtId="9" fontId="4" fillId="7" borderId="1" xfId="0" applyNumberFormat="1" applyFont="1" applyFill="1" applyBorder="1" applyAlignment="1">
      <alignment horizontal="right" vertical="top"/>
    </xf>
    <xf numFmtId="0" fontId="1" fillId="9" borderId="0" xfId="0" applyFont="1" applyFill="1" applyAlignment="1">
      <alignment wrapText="1"/>
    </xf>
    <xf numFmtId="0" fontId="11" fillId="9" borderId="0" xfId="0" applyFont="1" applyFill="1" applyAlignment="1">
      <alignment wrapText="1"/>
    </xf>
    <xf numFmtId="44" fontId="15" fillId="7" borderId="1" xfId="0" applyNumberFormat="1" applyFont="1" applyFill="1" applyBorder="1" applyAlignment="1">
      <alignment horizontal="right" vertical="top" wrapText="1"/>
    </xf>
    <xf numFmtId="0" fontId="15" fillId="7" borderId="4" xfId="0" applyFont="1" applyFill="1" applyBorder="1" applyAlignment="1">
      <alignment horizontal="left" vertical="top" wrapText="1"/>
    </xf>
    <xf numFmtId="0" fontId="16" fillId="7" borderId="1" xfId="0" applyFont="1" applyFill="1" applyBorder="1" applyAlignment="1">
      <alignment horizontal="left" vertical="top"/>
    </xf>
    <xf numFmtId="49" fontId="4" fillId="7" borderId="1" xfId="0" applyNumberFormat="1" applyFont="1" applyFill="1" applyBorder="1" applyAlignment="1">
      <alignment horizontal="left" vertical="top" wrapText="1"/>
    </xf>
    <xf numFmtId="0" fontId="6" fillId="9" borderId="0" xfId="0" applyFont="1" applyFill="1"/>
    <xf numFmtId="42" fontId="15" fillId="7" borderId="1" xfId="0" applyNumberFormat="1" applyFont="1" applyFill="1" applyBorder="1" applyAlignment="1">
      <alignment horizontal="right" vertical="top"/>
    </xf>
    <xf numFmtId="0" fontId="6" fillId="9" borderId="0" xfId="0" applyFont="1" applyFill="1" applyAlignment="1">
      <alignment wrapText="1"/>
    </xf>
    <xf numFmtId="0" fontId="10" fillId="4" borderId="2" xfId="0" applyFont="1" applyFill="1" applyBorder="1" applyAlignment="1">
      <alignment vertical="center" wrapText="1"/>
    </xf>
    <xf numFmtId="0" fontId="20" fillId="3" borderId="3" xfId="0" applyFont="1" applyFill="1" applyBorder="1" applyAlignment="1">
      <alignment vertical="center" wrapText="1"/>
    </xf>
    <xf numFmtId="0" fontId="10" fillId="2" borderId="9" xfId="0" applyFont="1" applyFill="1" applyBorder="1" applyAlignment="1">
      <alignment vertical="center" wrapText="1"/>
    </xf>
    <xf numFmtId="0" fontId="20" fillId="5" borderId="10" xfId="0" applyFont="1" applyFill="1" applyBorder="1" applyAlignment="1">
      <alignment vertical="center" wrapText="1"/>
    </xf>
    <xf numFmtId="0" fontId="20" fillId="3" borderId="10" xfId="0" applyFont="1" applyFill="1" applyBorder="1" applyAlignment="1">
      <alignment vertical="center" wrapText="1"/>
    </xf>
    <xf numFmtId="0" fontId="10" fillId="2" borderId="1" xfId="0" applyFont="1" applyFill="1" applyBorder="1"/>
    <xf numFmtId="0" fontId="20" fillId="2" borderId="0" xfId="0" applyFont="1" applyFill="1" applyBorder="1"/>
    <xf numFmtId="0" fontId="21" fillId="2" borderId="1" xfId="0" applyFont="1" applyFill="1" applyBorder="1"/>
    <xf numFmtId="0" fontId="20" fillId="3" borderId="1" xfId="0" applyFont="1" applyFill="1" applyBorder="1"/>
    <xf numFmtId="0" fontId="20" fillId="3" borderId="6" xfId="0" applyFont="1" applyFill="1" applyBorder="1"/>
    <xf numFmtId="42" fontId="20" fillId="3" borderId="1" xfId="0" applyNumberFormat="1" applyFont="1" applyFill="1" applyBorder="1"/>
    <xf numFmtId="42" fontId="20" fillId="3" borderId="6" xfId="0" applyNumberFormat="1" applyFont="1" applyFill="1" applyBorder="1"/>
    <xf numFmtId="42" fontId="10" fillId="3" borderId="5" xfId="0" applyNumberFormat="1" applyFont="1" applyFill="1" applyBorder="1"/>
    <xf numFmtId="42" fontId="4" fillId="7" borderId="1" xfId="0" applyNumberFormat="1" applyFont="1" applyFill="1" applyBorder="1" applyAlignment="1">
      <alignment horizontal="right" vertical="top" wrapText="1"/>
    </xf>
    <xf numFmtId="42" fontId="4" fillId="7" borderId="40" xfId="0" applyNumberFormat="1" applyFont="1" applyFill="1" applyBorder="1" applyAlignment="1">
      <alignment horizontal="right" vertical="top" wrapText="1"/>
    </xf>
    <xf numFmtId="42" fontId="4" fillId="7" borderId="4" xfId="0" applyNumberFormat="1" applyFont="1" applyFill="1" applyBorder="1" applyAlignment="1">
      <alignment horizontal="right" vertical="top" wrapText="1"/>
    </xf>
    <xf numFmtId="42" fontId="4" fillId="7" borderId="40" xfId="0" applyNumberFormat="1" applyFont="1" applyFill="1" applyBorder="1" applyAlignment="1">
      <alignment horizontal="right" vertical="top"/>
    </xf>
    <xf numFmtId="0" fontId="15" fillId="7" borderId="1" xfId="0" applyFont="1" applyFill="1" applyBorder="1" applyAlignment="1">
      <alignment horizontal="left" vertical="top"/>
    </xf>
    <xf numFmtId="0" fontId="0" fillId="2" borderId="1" xfId="0" applyFill="1" applyBorder="1" applyAlignment="1">
      <alignment horizontal="left"/>
    </xf>
    <xf numFmtId="0" fontId="0" fillId="2" borderId="1" xfId="0" applyFill="1" applyBorder="1" applyAlignment="1">
      <alignment horizontal="right"/>
    </xf>
    <xf numFmtId="42" fontId="15" fillId="3" borderId="1" xfId="0" applyNumberFormat="1" applyFont="1" applyFill="1" applyBorder="1"/>
    <xf numFmtId="0" fontId="0" fillId="7" borderId="16" xfId="0" applyFont="1" applyFill="1" applyBorder="1" applyAlignment="1">
      <alignment horizontal="left" vertical="top" wrapText="1"/>
    </xf>
    <xf numFmtId="42" fontId="0" fillId="2" borderId="0" xfId="0" applyNumberFormat="1" applyFill="1" applyBorder="1"/>
    <xf numFmtId="42" fontId="20" fillId="2" borderId="0" xfId="0" applyNumberFormat="1" applyFont="1" applyFill="1" applyBorder="1"/>
    <xf numFmtId="0" fontId="4" fillId="2" borderId="0" xfId="0" applyFont="1" applyFill="1" applyBorder="1"/>
    <xf numFmtId="44" fontId="4" fillId="2" borderId="0" xfId="0" applyNumberFormat="1" applyFont="1" applyFill="1" applyBorder="1" applyAlignment="1"/>
    <xf numFmtId="0" fontId="15" fillId="2" borderId="0" xfId="0" applyFont="1" applyFill="1" applyBorder="1"/>
    <xf numFmtId="42" fontId="4" fillId="2" borderId="0" xfId="0" applyNumberFormat="1" applyFont="1" applyFill="1" applyBorder="1"/>
    <xf numFmtId="0" fontId="20" fillId="9" borderId="0" xfId="0" applyFont="1" applyFill="1"/>
    <xf numFmtId="0" fontId="20" fillId="9" borderId="0" xfId="0" applyFont="1" applyFill="1" applyAlignment="1">
      <alignment wrapText="1"/>
    </xf>
    <xf numFmtId="164" fontId="15" fillId="7" borderId="1" xfId="0" applyNumberFormat="1" applyFont="1" applyFill="1" applyBorder="1" applyAlignment="1">
      <alignment horizontal="right" vertical="top"/>
    </xf>
    <xf numFmtId="0" fontId="22" fillId="7" borderId="21" xfId="0" applyFont="1" applyFill="1" applyBorder="1" applyAlignment="1">
      <alignment horizontal="left" vertical="top" wrapText="1"/>
    </xf>
    <xf numFmtId="0" fontId="22" fillId="7" borderId="27" xfId="0" applyFont="1" applyFill="1" applyBorder="1" applyAlignment="1">
      <alignment horizontal="left" vertical="top"/>
    </xf>
    <xf numFmtId="42" fontId="15" fillId="10" borderId="5" xfId="0" applyNumberFormat="1" applyFont="1" applyFill="1" applyBorder="1"/>
    <xf numFmtId="0" fontId="21" fillId="2" borderId="49" xfId="0" applyFont="1" applyFill="1" applyBorder="1"/>
    <xf numFmtId="0" fontId="21" fillId="2" borderId="50" xfId="0" applyFont="1" applyFill="1" applyBorder="1"/>
    <xf numFmtId="42" fontId="15" fillId="10" borderId="3" xfId="0" applyNumberFormat="1" applyFont="1" applyFill="1" applyBorder="1"/>
    <xf numFmtId="42" fontId="15" fillId="10" borderId="52" xfId="0" applyNumberFormat="1" applyFont="1" applyFill="1" applyBorder="1"/>
    <xf numFmtId="42" fontId="15" fillId="10" borderId="50" xfId="0" applyNumberFormat="1" applyFont="1" applyFill="1" applyBorder="1"/>
    <xf numFmtId="42" fontId="15" fillId="10" borderId="18" xfId="0" applyNumberFormat="1" applyFont="1" applyFill="1" applyBorder="1"/>
    <xf numFmtId="42" fontId="15" fillId="10" borderId="54" xfId="0" applyNumberFormat="1" applyFont="1" applyFill="1" applyBorder="1"/>
    <xf numFmtId="0" fontId="0" fillId="3" borderId="0" xfId="0" applyFill="1"/>
    <xf numFmtId="0" fontId="4" fillId="7" borderId="4" xfId="0" applyFont="1" applyFill="1" applyBorder="1" applyAlignment="1">
      <alignment horizontal="left" vertical="top" wrapText="1"/>
    </xf>
    <xf numFmtId="0" fontId="23" fillId="2" borderId="0" xfId="0" applyFont="1" applyFill="1" applyBorder="1"/>
    <xf numFmtId="49" fontId="15" fillId="3" borderId="49" xfId="0" applyNumberFormat="1" applyFont="1" applyFill="1" applyBorder="1" applyAlignment="1">
      <alignment wrapText="1"/>
    </xf>
    <xf numFmtId="49" fontId="15" fillId="3" borderId="2" xfId="0" applyNumberFormat="1" applyFont="1" applyFill="1" applyBorder="1" applyAlignment="1">
      <alignment wrapText="1"/>
    </xf>
    <xf numFmtId="49" fontId="15" fillId="3" borderId="51" xfId="0" applyNumberFormat="1" applyFont="1" applyFill="1" applyBorder="1"/>
    <xf numFmtId="49" fontId="15" fillId="3" borderId="51" xfId="0" applyNumberFormat="1" applyFont="1" applyFill="1" applyBorder="1" applyAlignment="1">
      <alignment wrapText="1"/>
    </xf>
    <xf numFmtId="49" fontId="15" fillId="3" borderId="18" xfId="0" applyNumberFormat="1" applyFont="1" applyFill="1" applyBorder="1" applyAlignment="1">
      <alignment wrapText="1"/>
    </xf>
    <xf numFmtId="49" fontId="4" fillId="7" borderId="53" xfId="0" applyNumberFormat="1" applyFont="1" applyFill="1" applyBorder="1" applyAlignment="1">
      <alignment horizontal="left" vertical="top"/>
    </xf>
    <xf numFmtId="49" fontId="4" fillId="7" borderId="55" xfId="0" applyNumberFormat="1" applyFont="1" applyFill="1" applyBorder="1" applyAlignment="1">
      <alignment horizontal="left" vertical="top" wrapText="1"/>
    </xf>
    <xf numFmtId="49" fontId="4" fillId="7" borderId="56" xfId="0" applyNumberFormat="1" applyFont="1" applyFill="1" applyBorder="1" applyAlignment="1">
      <alignment horizontal="left" vertical="top" wrapText="1"/>
    </xf>
    <xf numFmtId="49" fontId="4" fillId="7" borderId="57" xfId="0" applyNumberFormat="1" applyFont="1" applyFill="1" applyBorder="1" applyAlignment="1">
      <alignment horizontal="left" vertical="top" wrapText="1"/>
    </xf>
    <xf numFmtId="49" fontId="4" fillId="7" borderId="58" xfId="0" applyNumberFormat="1" applyFont="1" applyFill="1" applyBorder="1" applyAlignment="1">
      <alignment horizontal="left" vertical="top" wrapText="1"/>
    </xf>
    <xf numFmtId="49" fontId="4" fillId="7" borderId="21" xfId="0" applyNumberFormat="1" applyFont="1" applyFill="1" applyBorder="1" applyAlignment="1">
      <alignment horizontal="left" vertical="top" wrapText="1"/>
    </xf>
    <xf numFmtId="49" fontId="15" fillId="3" borderId="53" xfId="0" applyNumberFormat="1" applyFont="1" applyFill="1" applyBorder="1" applyAlignment="1">
      <alignment wrapText="1"/>
    </xf>
    <xf numFmtId="49" fontId="15" fillId="3" borderId="14" xfId="0" applyNumberFormat="1" applyFont="1" applyFill="1" applyBorder="1" applyAlignment="1">
      <alignment wrapText="1"/>
    </xf>
    <xf numFmtId="42" fontId="15" fillId="10" borderId="13" xfId="0" applyNumberFormat="1" applyFont="1" applyFill="1" applyBorder="1"/>
    <xf numFmtId="0" fontId="6" fillId="2" borderId="0" xfId="0" applyFont="1" applyFill="1" applyBorder="1"/>
    <xf numFmtId="0" fontId="15" fillId="2" borderId="0" xfId="0" applyFont="1" applyFill="1" applyBorder="1" applyAlignment="1">
      <alignment horizontal="left"/>
    </xf>
    <xf numFmtId="0" fontId="20" fillId="2" borderId="0" xfId="0" applyFont="1" applyFill="1" applyBorder="1" applyAlignment="1">
      <alignment vertical="center" wrapText="1"/>
    </xf>
    <xf numFmtId="0" fontId="1" fillId="6" borderId="11" xfId="0" applyFont="1" applyFill="1" applyBorder="1" applyAlignment="1">
      <alignment horizontal="left" vertical="top" wrapText="1"/>
    </xf>
    <xf numFmtId="0" fontId="1" fillId="6" borderId="9" xfId="0" applyFont="1" applyFill="1" applyBorder="1" applyAlignment="1">
      <alignment horizontal="left" vertical="top"/>
    </xf>
    <xf numFmtId="0" fontId="1" fillId="6" borderId="15" xfId="0" applyFont="1" applyFill="1" applyBorder="1" applyAlignment="1">
      <alignment horizontal="left" vertical="top" wrapText="1"/>
    </xf>
    <xf numFmtId="0" fontId="1" fillId="6" borderId="22" xfId="0" applyFont="1" applyFill="1" applyBorder="1" applyAlignment="1">
      <alignment horizontal="left" vertical="top" wrapText="1"/>
    </xf>
    <xf numFmtId="0" fontId="1" fillId="6" borderId="19" xfId="0" applyFont="1" applyFill="1" applyBorder="1" applyAlignment="1">
      <alignment horizontal="left" vertical="top" wrapText="1"/>
    </xf>
    <xf numFmtId="0" fontId="1" fillId="6" borderId="20" xfId="0" applyFont="1" applyFill="1" applyBorder="1" applyAlignment="1">
      <alignment horizontal="left" vertical="top" wrapText="1"/>
    </xf>
    <xf numFmtId="0" fontId="1" fillId="6" borderId="28" xfId="0" applyFont="1" applyFill="1" applyBorder="1" applyAlignment="1">
      <alignment horizontal="left" vertical="top" wrapText="1"/>
    </xf>
    <xf numFmtId="0" fontId="1" fillId="6" borderId="34" xfId="0" applyFont="1" applyFill="1" applyBorder="1" applyAlignment="1">
      <alignment horizontal="left" vertical="top" wrapText="1"/>
    </xf>
    <xf numFmtId="0" fontId="1" fillId="6" borderId="35" xfId="0" applyFont="1" applyFill="1" applyBorder="1" applyAlignment="1">
      <alignment horizontal="left" vertical="top" wrapText="1"/>
    </xf>
    <xf numFmtId="0" fontId="1" fillId="6" borderId="12" xfId="0" applyFont="1" applyFill="1" applyBorder="1" applyAlignment="1">
      <alignment horizontal="left" vertical="top" wrapText="1"/>
    </xf>
    <xf numFmtId="0" fontId="1" fillId="6" borderId="29" xfId="0" applyFont="1" applyFill="1" applyBorder="1" applyAlignment="1">
      <alignment horizontal="left" vertical="top" wrapText="1"/>
    </xf>
    <xf numFmtId="0" fontId="1" fillId="6" borderId="23" xfId="0" applyFont="1" applyFill="1" applyBorder="1" applyAlignment="1">
      <alignment horizontal="left" vertical="top" wrapText="1"/>
    </xf>
    <xf numFmtId="0" fontId="4" fillId="7" borderId="1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43" xfId="0" applyFont="1" applyFill="1" applyBorder="1" applyAlignment="1">
      <alignment horizontal="center" vertical="center" wrapText="1"/>
    </xf>
    <xf numFmtId="0" fontId="4" fillId="7" borderId="30" xfId="0" applyFont="1" applyFill="1" applyBorder="1" applyAlignment="1">
      <alignment horizontal="center" vertical="top" wrapText="1"/>
    </xf>
    <xf numFmtId="0" fontId="4" fillId="7" borderId="31" xfId="0" applyFont="1" applyFill="1" applyBorder="1" applyAlignment="1">
      <alignment horizontal="center" vertical="top" wrapText="1"/>
    </xf>
    <xf numFmtId="0" fontId="4" fillId="7" borderId="44" xfId="0" applyFont="1" applyFill="1" applyBorder="1" applyAlignment="1">
      <alignment horizontal="center" vertical="top" wrapText="1"/>
    </xf>
    <xf numFmtId="0" fontId="15" fillId="7" borderId="4" xfId="0" applyFont="1" applyFill="1" applyBorder="1" applyAlignment="1">
      <alignment horizontal="center" vertical="top" wrapText="1"/>
    </xf>
    <xf numFmtId="0" fontId="15" fillId="7" borderId="18" xfId="0" applyFont="1" applyFill="1" applyBorder="1" applyAlignment="1">
      <alignment horizontal="center" vertical="top" wrapText="1"/>
    </xf>
    <xf numFmtId="0" fontId="15" fillId="7" borderId="45" xfId="0" applyFont="1" applyFill="1" applyBorder="1" applyAlignment="1">
      <alignment horizontal="center" vertical="top" wrapText="1"/>
    </xf>
    <xf numFmtId="0" fontId="15" fillId="7" borderId="26" xfId="0" applyFont="1" applyFill="1" applyBorder="1" applyAlignment="1">
      <alignment horizontal="center" vertical="top" wrapText="1"/>
    </xf>
    <xf numFmtId="0" fontId="15" fillId="7" borderId="8" xfId="0" applyFont="1" applyFill="1" applyBorder="1" applyAlignment="1">
      <alignment horizontal="center" vertical="top" wrapText="1"/>
    </xf>
    <xf numFmtId="0" fontId="15" fillId="7" borderId="46" xfId="0" applyFont="1" applyFill="1" applyBorder="1" applyAlignment="1">
      <alignment horizontal="center" vertical="top" wrapText="1"/>
    </xf>
    <xf numFmtId="0" fontId="4" fillId="7" borderId="30" xfId="0" applyFont="1" applyFill="1" applyBorder="1" applyAlignment="1">
      <alignment horizontal="center" vertical="top"/>
    </xf>
    <xf numFmtId="0" fontId="4" fillId="7" borderId="31" xfId="0" applyFont="1" applyFill="1" applyBorder="1" applyAlignment="1">
      <alignment horizontal="center" vertical="top"/>
    </xf>
    <xf numFmtId="0" fontId="4" fillId="7" borderId="32" xfId="0" applyFont="1" applyFill="1" applyBorder="1" applyAlignment="1">
      <alignment horizontal="center" vertical="top"/>
    </xf>
    <xf numFmtId="0" fontId="4" fillId="7" borderId="4" xfId="0" applyFont="1" applyFill="1" applyBorder="1" applyAlignment="1">
      <alignment horizontal="center" vertical="top" wrapText="1"/>
    </xf>
    <xf numFmtId="0" fontId="4" fillId="7" borderId="18" xfId="0" applyFont="1" applyFill="1" applyBorder="1" applyAlignment="1">
      <alignment horizontal="center" vertical="top" wrapText="1"/>
    </xf>
    <xf numFmtId="0" fontId="4" fillId="7" borderId="24" xfId="0" applyFont="1" applyFill="1" applyBorder="1" applyAlignment="1">
      <alignment horizontal="center" vertical="top" wrapText="1"/>
    </xf>
    <xf numFmtId="0" fontId="4" fillId="7" borderId="26" xfId="0" applyFont="1" applyFill="1" applyBorder="1" applyAlignment="1">
      <alignment horizontal="center" vertical="top" wrapText="1"/>
    </xf>
    <xf numFmtId="0" fontId="4" fillId="7" borderId="8" xfId="0" applyFont="1" applyFill="1" applyBorder="1" applyAlignment="1">
      <alignment horizontal="center" vertical="top" wrapText="1"/>
    </xf>
    <xf numFmtId="0" fontId="4" fillId="7" borderId="13" xfId="0" applyFont="1" applyFill="1" applyBorder="1" applyAlignment="1">
      <alignment horizontal="center" vertical="top" wrapText="1"/>
    </xf>
    <xf numFmtId="0" fontId="1" fillId="6" borderId="15" xfId="0" applyFont="1" applyFill="1" applyBorder="1" applyAlignment="1">
      <alignment vertical="top" wrapText="1"/>
    </xf>
    <xf numFmtId="0" fontId="1" fillId="6" borderId="22" xfId="0" applyFont="1" applyFill="1" applyBorder="1" applyAlignment="1">
      <alignment vertical="top" wrapText="1"/>
    </xf>
    <xf numFmtId="0" fontId="1" fillId="6" borderId="19" xfId="0" applyFont="1" applyFill="1" applyBorder="1" applyAlignment="1">
      <alignment vertical="top" wrapText="1"/>
    </xf>
    <xf numFmtId="0" fontId="4" fillId="7" borderId="7" xfId="0" applyFont="1" applyFill="1" applyBorder="1" applyAlignment="1">
      <alignment horizontal="center" vertical="center"/>
    </xf>
    <xf numFmtId="0" fontId="4" fillId="7" borderId="43"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8" xfId="0" applyFont="1" applyFill="1" applyBorder="1" applyAlignment="1">
      <alignment horizontal="center" vertical="top"/>
    </xf>
    <xf numFmtId="0" fontId="4" fillId="7" borderId="46" xfId="0" applyFont="1" applyFill="1" applyBorder="1" applyAlignment="1">
      <alignment horizontal="center" vertical="top"/>
    </xf>
    <xf numFmtId="0" fontId="4" fillId="7" borderId="44" xfId="0" applyFont="1" applyFill="1" applyBorder="1" applyAlignment="1">
      <alignment horizontal="center" vertical="top"/>
    </xf>
    <xf numFmtId="0" fontId="4" fillId="7" borderId="45" xfId="0" applyFont="1" applyFill="1" applyBorder="1" applyAlignment="1">
      <alignment horizontal="center" vertical="top" wrapText="1"/>
    </xf>
    <xf numFmtId="0" fontId="4" fillId="7" borderId="26"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18" xfId="0" applyFont="1" applyFill="1" applyBorder="1" applyAlignment="1">
      <alignment horizontal="left" vertical="top" wrapText="1"/>
    </xf>
    <xf numFmtId="0" fontId="4" fillId="7" borderId="24" xfId="0" applyFont="1" applyFill="1" applyBorder="1" applyAlignment="1">
      <alignment horizontal="left" vertical="top" wrapText="1"/>
    </xf>
    <xf numFmtId="0" fontId="4" fillId="7" borderId="14" xfId="0" applyFont="1" applyFill="1" applyBorder="1" applyAlignment="1">
      <alignment horizontal="center" vertical="center" wrapText="1"/>
    </xf>
    <xf numFmtId="0" fontId="4" fillId="7" borderId="13" xfId="0" applyFont="1" applyFill="1" applyBorder="1" applyAlignment="1">
      <alignment horizontal="center" vertical="top"/>
    </xf>
    <xf numFmtId="0" fontId="4" fillId="7" borderId="32" xfId="0" applyFont="1" applyFill="1" applyBorder="1" applyAlignment="1">
      <alignment horizontal="center" vertical="top" wrapText="1"/>
    </xf>
    <xf numFmtId="0" fontId="1" fillId="6" borderId="9" xfId="0" applyFont="1" applyFill="1" applyBorder="1" applyAlignment="1">
      <alignment horizontal="left" vertical="top" wrapText="1"/>
    </xf>
    <xf numFmtId="0" fontId="4" fillId="7" borderId="46" xfId="0" applyFont="1" applyFill="1" applyBorder="1" applyAlignment="1">
      <alignment horizontal="center" vertical="top" wrapText="1"/>
    </xf>
    <xf numFmtId="0" fontId="4" fillId="7" borderId="4"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4" xfId="0" applyFont="1" applyFill="1" applyBorder="1" applyAlignment="1">
      <alignment horizontal="center" vertical="top"/>
    </xf>
    <xf numFmtId="0" fontId="4" fillId="7" borderId="18" xfId="0" applyFont="1" applyFill="1" applyBorder="1" applyAlignment="1">
      <alignment horizontal="center" vertical="top"/>
    </xf>
    <xf numFmtId="0" fontId="4" fillId="7" borderId="24" xfId="0" applyFont="1" applyFill="1" applyBorder="1" applyAlignment="1">
      <alignment horizontal="center" vertical="top"/>
    </xf>
    <xf numFmtId="0" fontId="4" fillId="7" borderId="45" xfId="0" applyFont="1" applyFill="1" applyBorder="1" applyAlignment="1">
      <alignment horizontal="center" vertical="top"/>
    </xf>
    <xf numFmtId="0" fontId="18" fillId="7" borderId="4" xfId="0" applyFont="1" applyFill="1" applyBorder="1" applyAlignment="1">
      <alignment horizontal="center" vertical="top" wrapText="1"/>
    </xf>
    <xf numFmtId="0" fontId="18" fillId="7" borderId="18" xfId="0" applyFont="1" applyFill="1" applyBorder="1" applyAlignment="1">
      <alignment horizontal="center" vertical="top" wrapText="1"/>
    </xf>
    <xf numFmtId="0" fontId="18" fillId="7" borderId="45" xfId="0" applyFont="1" applyFill="1" applyBorder="1" applyAlignment="1">
      <alignment horizontal="center" vertical="top" wrapText="1"/>
    </xf>
    <xf numFmtId="0" fontId="16" fillId="7" borderId="18" xfId="0" applyFont="1" applyFill="1" applyBorder="1" applyAlignment="1">
      <alignment horizontal="center" vertical="top" wrapText="1"/>
    </xf>
    <xf numFmtId="0" fontId="16" fillId="7" borderId="45" xfId="0" applyFont="1" applyFill="1" applyBorder="1" applyAlignment="1">
      <alignment horizontal="center" vertical="top" wrapText="1"/>
    </xf>
    <xf numFmtId="0" fontId="16" fillId="7" borderId="26"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98"/>
  <sheetViews>
    <sheetView topLeftCell="B78" zoomScale="92" zoomScaleNormal="92" workbookViewId="0">
      <selection activeCell="E3" sqref="E3"/>
    </sheetView>
  </sheetViews>
  <sheetFormatPr baseColWidth="10" defaultColWidth="11.453125" defaultRowHeight="14.5" x14ac:dyDescent="0.35"/>
  <cols>
    <col min="1" max="1" width="11.453125" style="2"/>
    <col min="2" max="2" width="57" style="2" customWidth="1"/>
    <col min="3" max="3" width="36.90625" style="2" customWidth="1"/>
    <col min="4" max="4" width="20.54296875" style="2" customWidth="1"/>
    <col min="5" max="5" width="30.453125" style="2" customWidth="1"/>
    <col min="6" max="6" width="22" style="2" bestFit="1" customWidth="1"/>
    <col min="7" max="7" width="29.54296875" style="2" bestFit="1" customWidth="1"/>
    <col min="8" max="8" width="32" style="2" customWidth="1"/>
    <col min="9" max="16384" width="11.453125" style="2"/>
  </cols>
  <sheetData>
    <row r="1" spans="2:5" ht="53.15" customHeight="1" thickBot="1" x14ac:dyDescent="0.4">
      <c r="B1" s="1" t="s">
        <v>388</v>
      </c>
    </row>
    <row r="2" spans="2:5" ht="28.5" customHeight="1" x14ac:dyDescent="0.35">
      <c r="B2" s="132" t="s">
        <v>0</v>
      </c>
      <c r="C2" s="133" t="s">
        <v>268</v>
      </c>
    </row>
    <row r="3" spans="2:5" ht="28.5" customHeight="1" x14ac:dyDescent="0.35">
      <c r="B3" s="134" t="s">
        <v>1</v>
      </c>
      <c r="C3" s="135"/>
    </row>
    <row r="4" spans="2:5" ht="28.5" customHeight="1" x14ac:dyDescent="0.35">
      <c r="B4" s="134" t="s">
        <v>2</v>
      </c>
      <c r="C4" s="136"/>
    </row>
    <row r="5" spans="2:5" ht="28.5" customHeight="1" x14ac:dyDescent="0.35">
      <c r="B5" s="134" t="s">
        <v>3</v>
      </c>
      <c r="C5" s="136" t="s">
        <v>267</v>
      </c>
    </row>
    <row r="6" spans="2:5" ht="28.5" customHeight="1" x14ac:dyDescent="0.35">
      <c r="B6" s="134" t="s">
        <v>4</v>
      </c>
      <c r="C6" s="136"/>
    </row>
    <row r="7" spans="2:5" ht="87" customHeight="1" x14ac:dyDescent="0.35">
      <c r="B7" s="134" t="s">
        <v>5</v>
      </c>
      <c r="C7" s="136" t="s">
        <v>314</v>
      </c>
    </row>
    <row r="8" spans="2:5" x14ac:dyDescent="0.35">
      <c r="B8" s="192"/>
      <c r="C8" s="192"/>
    </row>
    <row r="10" spans="2:5" ht="15" thickBot="1" x14ac:dyDescent="0.4"/>
    <row r="11" spans="2:5" ht="16" thickBot="1" x14ac:dyDescent="0.4">
      <c r="B11" s="166" t="s">
        <v>300</v>
      </c>
      <c r="C11" s="167"/>
    </row>
    <row r="12" spans="2:5" ht="25" thickBot="1" x14ac:dyDescent="0.4">
      <c r="B12" s="176" t="s">
        <v>384</v>
      </c>
      <c r="C12" s="170">
        <f>251725+257960</f>
        <v>509685</v>
      </c>
      <c r="E12" s="156"/>
    </row>
    <row r="13" spans="2:5" ht="24.5" x14ac:dyDescent="0.35">
      <c r="B13" s="177" t="s">
        <v>385</v>
      </c>
      <c r="C13" s="168">
        <f>Skole!C16</f>
        <v>635115</v>
      </c>
      <c r="D13" s="155"/>
    </row>
    <row r="14" spans="2:5" ht="15" thickBot="1" x14ac:dyDescent="0.4">
      <c r="B14" s="178" t="s">
        <v>315</v>
      </c>
      <c r="C14" s="169">
        <f>Skole!C17</f>
        <v>470085</v>
      </c>
      <c r="D14" s="175"/>
    </row>
    <row r="15" spans="2:5" ht="25" thickBot="1" x14ac:dyDescent="0.4">
      <c r="B15" s="176" t="s">
        <v>316</v>
      </c>
      <c r="C15" s="170">
        <f>Skole!C27</f>
        <v>1638626</v>
      </c>
      <c r="D15" s="154"/>
    </row>
    <row r="16" spans="2:5" ht="24.5" x14ac:dyDescent="0.35">
      <c r="B16" s="177" t="s">
        <v>317</v>
      </c>
      <c r="C16" s="168">
        <f>Skole!C40</f>
        <v>400000</v>
      </c>
    </row>
    <row r="17" spans="2:4" ht="15" thickBot="1" x14ac:dyDescent="0.4">
      <c r="B17" s="178" t="s">
        <v>318</v>
      </c>
      <c r="C17" s="169">
        <f>Skole!C36+Skole!C37+Skole!C38+Skole!C39</f>
        <v>320000</v>
      </c>
    </row>
    <row r="18" spans="2:4" ht="36.5" x14ac:dyDescent="0.35">
      <c r="B18" s="177" t="s">
        <v>355</v>
      </c>
      <c r="C18" s="168">
        <f>Skole!C47</f>
        <v>100000</v>
      </c>
    </row>
    <row r="19" spans="2:4" ht="15" thickBot="1" x14ac:dyDescent="0.4">
      <c r="B19" s="179" t="s">
        <v>319</v>
      </c>
      <c r="C19" s="169">
        <f>Skole!C45</f>
        <v>60000</v>
      </c>
    </row>
    <row r="20" spans="2:4" ht="36.5" x14ac:dyDescent="0.35">
      <c r="B20" s="177" t="s">
        <v>356</v>
      </c>
      <c r="C20" s="168">
        <f>Skole!C56</f>
        <v>100000</v>
      </c>
    </row>
    <row r="21" spans="2:4" ht="15" thickBot="1" x14ac:dyDescent="0.4">
      <c r="B21" s="179" t="s">
        <v>319</v>
      </c>
      <c r="C21" s="169">
        <f>Skole!C54</f>
        <v>60000</v>
      </c>
    </row>
    <row r="22" spans="2:4" ht="36.5" x14ac:dyDescent="0.35">
      <c r="B22" s="177" t="s">
        <v>357</v>
      </c>
      <c r="C22" s="168">
        <f>Skole!C65</f>
        <v>100000</v>
      </c>
    </row>
    <row r="23" spans="2:4" ht="15" thickBot="1" x14ac:dyDescent="0.4">
      <c r="B23" s="179" t="s">
        <v>319</v>
      </c>
      <c r="C23" s="169">
        <f>Skole!C63</f>
        <v>60000</v>
      </c>
    </row>
    <row r="24" spans="2:4" ht="24.5" x14ac:dyDescent="0.35">
      <c r="B24" s="177" t="s">
        <v>358</v>
      </c>
      <c r="C24" s="168">
        <f>Skole!C74</f>
        <v>100000</v>
      </c>
    </row>
    <row r="25" spans="2:4" ht="15" thickBot="1" x14ac:dyDescent="0.4">
      <c r="B25" s="179" t="s">
        <v>320</v>
      </c>
      <c r="C25" s="169">
        <f>Skole!C72</f>
        <v>35300</v>
      </c>
    </row>
    <row r="26" spans="2:4" ht="48.5" x14ac:dyDescent="0.35">
      <c r="B26" s="177" t="s">
        <v>359</v>
      </c>
      <c r="C26" s="168">
        <f>Skole!C83</f>
        <v>100000</v>
      </c>
    </row>
    <row r="27" spans="2:4" ht="15" thickBot="1" x14ac:dyDescent="0.4">
      <c r="B27" s="179" t="s">
        <v>321</v>
      </c>
      <c r="C27" s="169">
        <f>Skole!C81</f>
        <v>40850</v>
      </c>
    </row>
    <row r="28" spans="2:4" ht="24.5" x14ac:dyDescent="0.35">
      <c r="B28" s="177" t="s">
        <v>360</v>
      </c>
      <c r="C28" s="168">
        <f>Skole!C92</f>
        <v>100000</v>
      </c>
    </row>
    <row r="29" spans="2:4" x14ac:dyDescent="0.35">
      <c r="B29" s="187" t="s">
        <v>322</v>
      </c>
      <c r="C29" s="172">
        <f>Skole!C90</f>
        <v>20425</v>
      </c>
      <c r="D29" s="154"/>
    </row>
    <row r="30" spans="2:4" ht="15" thickBot="1" x14ac:dyDescent="0.4">
      <c r="B30" s="179" t="s">
        <v>323</v>
      </c>
      <c r="C30" s="169">
        <f>Skole!C91</f>
        <v>20425</v>
      </c>
      <c r="D30" s="154"/>
    </row>
    <row r="31" spans="2:4" ht="36.5" x14ac:dyDescent="0.35">
      <c r="B31" s="177" t="s">
        <v>383</v>
      </c>
      <c r="C31" s="168">
        <f>Skole!C109</f>
        <v>300900</v>
      </c>
    </row>
    <row r="32" spans="2:4" ht="15" thickBot="1" x14ac:dyDescent="0.4">
      <c r="B32" s="188" t="s">
        <v>324</v>
      </c>
      <c r="C32" s="189">
        <f>Skole!C110</f>
        <v>300000</v>
      </c>
    </row>
    <row r="33" spans="2:5" ht="36.5" x14ac:dyDescent="0.35">
      <c r="B33" s="177" t="s">
        <v>361</v>
      </c>
      <c r="C33" s="168">
        <f>Skole!C118</f>
        <v>97933</v>
      </c>
    </row>
    <row r="34" spans="2:5" ht="25" thickBot="1" x14ac:dyDescent="0.4">
      <c r="B34" s="188" t="s">
        <v>362</v>
      </c>
      <c r="C34" s="189">
        <f>Skole!C127</f>
        <v>86243</v>
      </c>
      <c r="D34" s="156"/>
    </row>
    <row r="35" spans="2:5" ht="48.5" x14ac:dyDescent="0.35">
      <c r="B35" s="177" t="s">
        <v>363</v>
      </c>
      <c r="C35" s="168">
        <f>Skole!C137</f>
        <v>36000</v>
      </c>
    </row>
    <row r="36" spans="2:5" ht="15" thickBot="1" x14ac:dyDescent="0.4">
      <c r="B36" s="179" t="s">
        <v>325</v>
      </c>
      <c r="C36" s="169">
        <f>Skole!C138</f>
        <v>7122</v>
      </c>
      <c r="D36" s="154"/>
    </row>
    <row r="37" spans="2:5" ht="36.5" x14ac:dyDescent="0.35">
      <c r="B37" s="177" t="s">
        <v>364</v>
      </c>
      <c r="C37" s="168">
        <f>Skole!C158</f>
        <v>600000</v>
      </c>
      <c r="D37" s="138"/>
    </row>
    <row r="38" spans="2:5" ht="15" thickBot="1" x14ac:dyDescent="0.4">
      <c r="B38" s="179" t="s">
        <v>326</v>
      </c>
      <c r="C38" s="169">
        <v>505200</v>
      </c>
      <c r="D38" s="191"/>
      <c r="E38" s="154"/>
    </row>
    <row r="39" spans="2:5" ht="37" thickBot="1" x14ac:dyDescent="0.4">
      <c r="B39" s="180" t="s">
        <v>327</v>
      </c>
      <c r="C39" s="171">
        <f>Skole!C170</f>
        <v>85000</v>
      </c>
    </row>
    <row r="40" spans="2:5" ht="49" thickBot="1" x14ac:dyDescent="0.4">
      <c r="B40" s="176" t="s">
        <v>365</v>
      </c>
      <c r="C40" s="170">
        <f>Skole!C180</f>
        <v>358400</v>
      </c>
    </row>
    <row r="41" spans="2:5" ht="15" thickBot="1" x14ac:dyDescent="0.4">
      <c r="B41" s="176" t="s">
        <v>366</v>
      </c>
      <c r="C41" s="170">
        <f>Skole!C210</f>
        <v>250000</v>
      </c>
    </row>
    <row r="42" spans="2:5" ht="15" thickBot="1" x14ac:dyDescent="0.4">
      <c r="B42" s="176" t="s">
        <v>367</v>
      </c>
      <c r="C42" s="170">
        <f>Skole!C229</f>
        <v>100000</v>
      </c>
      <c r="D42" s="154"/>
    </row>
    <row r="43" spans="2:5" ht="49" thickBot="1" x14ac:dyDescent="0.4">
      <c r="B43" s="176" t="s">
        <v>368</v>
      </c>
      <c r="C43" s="170">
        <f>Skole!C239</f>
        <v>48967</v>
      </c>
    </row>
    <row r="44" spans="2:5" ht="25" thickBot="1" x14ac:dyDescent="0.4">
      <c r="B44" s="176" t="s">
        <v>369</v>
      </c>
      <c r="C44" s="170">
        <f>Skole!C249</f>
        <v>300000</v>
      </c>
    </row>
    <row r="45" spans="2:5" ht="24.5" x14ac:dyDescent="0.35">
      <c r="B45" s="177" t="s">
        <v>370</v>
      </c>
      <c r="C45" s="168">
        <f>Skole!C258</f>
        <v>332400</v>
      </c>
    </row>
    <row r="46" spans="2:5" ht="15" thickBot="1" x14ac:dyDescent="0.4">
      <c r="B46" s="179" t="s">
        <v>328</v>
      </c>
      <c r="C46" s="169">
        <f>Skole!C259</f>
        <v>240320</v>
      </c>
      <c r="D46" s="154"/>
    </row>
    <row r="47" spans="2:5" ht="24.5" x14ac:dyDescent="0.35">
      <c r="B47" s="177" t="s">
        <v>371</v>
      </c>
      <c r="C47" s="168">
        <v>53000</v>
      </c>
      <c r="D47" s="154"/>
    </row>
    <row r="48" spans="2:5" ht="37" thickBot="1" x14ac:dyDescent="0.4">
      <c r="B48" s="179" t="s">
        <v>372</v>
      </c>
      <c r="C48" s="169">
        <v>247000</v>
      </c>
    </row>
    <row r="49" spans="2:5" ht="36.5" x14ac:dyDescent="0.35">
      <c r="B49" s="177" t="s">
        <v>373</v>
      </c>
      <c r="C49" s="168">
        <f>Skole!C278</f>
        <v>222030</v>
      </c>
    </row>
    <row r="50" spans="2:5" x14ac:dyDescent="0.35">
      <c r="B50" s="181" t="s">
        <v>329</v>
      </c>
      <c r="C50" s="172">
        <f>Skole!C279</f>
        <v>48433</v>
      </c>
    </row>
    <row r="51" spans="2:5" x14ac:dyDescent="0.35">
      <c r="B51" s="181" t="s">
        <v>330</v>
      </c>
      <c r="C51" s="172">
        <f>Skole!C280</f>
        <v>48433</v>
      </c>
    </row>
    <row r="52" spans="2:5" x14ac:dyDescent="0.35">
      <c r="B52" s="182" t="s">
        <v>331</v>
      </c>
      <c r="C52" s="172">
        <f>Skole!C281</f>
        <v>48433</v>
      </c>
    </row>
    <row r="53" spans="2:5" x14ac:dyDescent="0.35">
      <c r="B53" s="182" t="s">
        <v>332</v>
      </c>
      <c r="C53" s="172">
        <f>Skole!C282</f>
        <v>48433</v>
      </c>
    </row>
    <row r="54" spans="2:5" x14ac:dyDescent="0.35">
      <c r="B54" s="182" t="s">
        <v>333</v>
      </c>
      <c r="C54" s="172">
        <f>Skole!C283</f>
        <v>48433</v>
      </c>
    </row>
    <row r="55" spans="2:5" ht="15" thickBot="1" x14ac:dyDescent="0.4">
      <c r="B55" s="183" t="s">
        <v>334</v>
      </c>
      <c r="C55" s="169">
        <f>Skole!C284</f>
        <v>48433</v>
      </c>
      <c r="D55" s="154"/>
    </row>
    <row r="56" spans="2:5" ht="24.5" thickBot="1" x14ac:dyDescent="0.4">
      <c r="B56" s="184" t="s">
        <v>335</v>
      </c>
      <c r="C56" s="170">
        <f>Skole!C291</f>
        <v>1710000</v>
      </c>
    </row>
    <row r="57" spans="2:5" ht="48.5" thickBot="1" x14ac:dyDescent="0.4">
      <c r="B57" s="185" t="s">
        <v>386</v>
      </c>
      <c r="C57" s="168">
        <v>1378044</v>
      </c>
      <c r="D57" s="157"/>
      <c r="E57" s="190"/>
    </row>
    <row r="58" spans="2:5" ht="36" x14ac:dyDescent="0.35">
      <c r="B58" s="185" t="s">
        <v>374</v>
      </c>
      <c r="C58" s="168">
        <f>Skole!C315</f>
        <v>170000</v>
      </c>
      <c r="D58" s="156"/>
    </row>
    <row r="59" spans="2:5" ht="15" thickBot="1" x14ac:dyDescent="0.4">
      <c r="B59" s="182" t="s">
        <v>336</v>
      </c>
      <c r="C59" s="172">
        <f>Skole!C316</f>
        <v>350000</v>
      </c>
      <c r="D59" s="159"/>
    </row>
    <row r="60" spans="2:5" ht="15" thickBot="1" x14ac:dyDescent="0.4">
      <c r="B60" s="184" t="s">
        <v>375</v>
      </c>
      <c r="C60" s="170">
        <f>Skole!C321</f>
        <v>1500000</v>
      </c>
      <c r="D60" s="156"/>
    </row>
    <row r="61" spans="2:5" ht="36.5" thickBot="1" x14ac:dyDescent="0.4">
      <c r="B61" s="184" t="s">
        <v>378</v>
      </c>
      <c r="C61" s="170">
        <f>1250*40</f>
        <v>50000</v>
      </c>
      <c r="D61" s="156"/>
    </row>
    <row r="62" spans="2:5" ht="24.5" thickBot="1" x14ac:dyDescent="0.4">
      <c r="B62" s="184" t="s">
        <v>376</v>
      </c>
      <c r="C62" s="170">
        <f>84000*2</f>
        <v>168000</v>
      </c>
      <c r="D62" s="156"/>
      <c r="E62" s="156"/>
    </row>
    <row r="63" spans="2:5" ht="48.5" thickBot="1" x14ac:dyDescent="0.4">
      <c r="B63" s="184" t="s">
        <v>377</v>
      </c>
      <c r="C63" s="170">
        <f>E95-(C12+C13+C14+C15+C16+C17+C18+C19+C20+C21+C22+C23+C24+C25+C26+C27+C28+C29+C30+C31+C32+C33+C34+C35+C36+C37+C38+C39+C40+C41+C42+C43+C44+C45+C46+C47+C48+C49+C50+C51+C52+C53+C54+C55+C56+C57+C58+C59+C60+C61+C62)</f>
        <v>204332</v>
      </c>
      <c r="E63" s="156"/>
    </row>
    <row r="64" spans="2:5" x14ac:dyDescent="0.35">
      <c r="B64" s="186"/>
      <c r="C64" s="165"/>
    </row>
    <row r="65" spans="2:4" x14ac:dyDescent="0.35">
      <c r="B65" s="98"/>
      <c r="C65" s="152">
        <f>SUM(C12:C64)</f>
        <v>14862000</v>
      </c>
    </row>
    <row r="66" spans="2:4" x14ac:dyDescent="0.35">
      <c r="B66" s="137" t="s">
        <v>269</v>
      </c>
      <c r="C66" s="138"/>
    </row>
    <row r="67" spans="2:4" ht="15.5" x14ac:dyDescent="0.35">
      <c r="B67" s="139" t="s">
        <v>6</v>
      </c>
      <c r="C67" s="139" t="s">
        <v>7</v>
      </c>
    </row>
    <row r="68" spans="2:4" x14ac:dyDescent="0.35">
      <c r="B68" s="153" t="s">
        <v>49</v>
      </c>
      <c r="C68" s="142">
        <f>C12+C13+C57</f>
        <v>2522844</v>
      </c>
      <c r="D68" s="158"/>
    </row>
    <row r="69" spans="2:4" x14ac:dyDescent="0.35">
      <c r="B69" s="153" t="s">
        <v>381</v>
      </c>
      <c r="C69" s="142">
        <f>C15+C16+C18+C20+C22+C24+C26+C28+C33+C34+C35+C37+C39+C40+C43+C45+C48+C49+C59+C60+C61</f>
        <v>6652599</v>
      </c>
      <c r="D69" s="158"/>
    </row>
    <row r="70" spans="2:4" x14ac:dyDescent="0.35">
      <c r="B70" s="153" t="s">
        <v>387</v>
      </c>
      <c r="C70" s="142">
        <f>C31</f>
        <v>300900</v>
      </c>
      <c r="D70" s="158"/>
    </row>
    <row r="71" spans="2:4" x14ac:dyDescent="0.35">
      <c r="B71" s="153" t="s">
        <v>275</v>
      </c>
      <c r="C71" s="142">
        <f>C56</f>
        <v>1710000</v>
      </c>
      <c r="D71" s="158"/>
    </row>
    <row r="72" spans="2:4" x14ac:dyDescent="0.35">
      <c r="B72" s="153" t="s">
        <v>299</v>
      </c>
      <c r="C72" s="142">
        <f>C58</f>
        <v>170000</v>
      </c>
      <c r="D72" s="158"/>
    </row>
    <row r="73" spans="2:4" x14ac:dyDescent="0.35">
      <c r="B73" s="153" t="s">
        <v>60</v>
      </c>
      <c r="C73" s="142">
        <f>C14</f>
        <v>470085</v>
      </c>
      <c r="D73" s="158"/>
    </row>
    <row r="74" spans="2:4" x14ac:dyDescent="0.35">
      <c r="B74" s="153" t="s">
        <v>307</v>
      </c>
      <c r="C74" s="142">
        <f>C17</f>
        <v>320000</v>
      </c>
      <c r="D74" s="158"/>
    </row>
    <row r="75" spans="2:4" x14ac:dyDescent="0.35">
      <c r="B75" s="153" t="s">
        <v>308</v>
      </c>
      <c r="C75" s="142">
        <f>C19+C21+C23</f>
        <v>180000</v>
      </c>
      <c r="D75" s="158"/>
    </row>
    <row r="76" spans="2:4" x14ac:dyDescent="0.35">
      <c r="B76" s="153" t="s">
        <v>309</v>
      </c>
      <c r="C76" s="142">
        <f>C25</f>
        <v>35300</v>
      </c>
      <c r="D76" s="158"/>
    </row>
    <row r="77" spans="2:4" x14ac:dyDescent="0.35">
      <c r="B77" s="153" t="s">
        <v>310</v>
      </c>
      <c r="C77" s="142">
        <f>C27</f>
        <v>40850</v>
      </c>
      <c r="D77" s="158"/>
    </row>
    <row r="78" spans="2:4" x14ac:dyDescent="0.35">
      <c r="B78" s="153" t="s">
        <v>311</v>
      </c>
      <c r="C78" s="142">
        <f>C29</f>
        <v>20425</v>
      </c>
      <c r="D78" s="158"/>
    </row>
    <row r="79" spans="2:4" x14ac:dyDescent="0.35">
      <c r="B79" s="153" t="s">
        <v>312</v>
      </c>
      <c r="C79" s="142">
        <f>C29</f>
        <v>20425</v>
      </c>
      <c r="D79" s="158"/>
    </row>
    <row r="80" spans="2:4" x14ac:dyDescent="0.35">
      <c r="B80" s="153" t="s">
        <v>295</v>
      </c>
      <c r="C80" s="142">
        <f>C32</f>
        <v>300000</v>
      </c>
      <c r="D80" s="158"/>
    </row>
    <row r="81" spans="2:5" x14ac:dyDescent="0.35">
      <c r="B81" s="153" t="s">
        <v>196</v>
      </c>
      <c r="C81" s="142">
        <f>C36</f>
        <v>7122</v>
      </c>
      <c r="D81" s="158"/>
    </row>
    <row r="82" spans="2:5" x14ac:dyDescent="0.35">
      <c r="B82" s="153" t="s">
        <v>382</v>
      </c>
      <c r="C82" s="142">
        <f>505200</f>
        <v>505200</v>
      </c>
      <c r="D82" s="158"/>
    </row>
    <row r="83" spans="2:5" x14ac:dyDescent="0.35">
      <c r="B83" s="153" t="s">
        <v>296</v>
      </c>
      <c r="C83" s="142">
        <f>C41+C42</f>
        <v>350000</v>
      </c>
      <c r="D83" s="156"/>
    </row>
    <row r="84" spans="2:5" x14ac:dyDescent="0.35">
      <c r="B84" s="153" t="s">
        <v>297</v>
      </c>
      <c r="C84" s="142">
        <f>C44+C46</f>
        <v>540320</v>
      </c>
      <c r="D84" s="156"/>
    </row>
    <row r="85" spans="2:5" x14ac:dyDescent="0.35">
      <c r="B85" s="153" t="s">
        <v>298</v>
      </c>
      <c r="C85" s="142">
        <f t="shared" ref="C85:C90" si="0">C50</f>
        <v>48433</v>
      </c>
      <c r="D85" s="156"/>
    </row>
    <row r="86" spans="2:5" x14ac:dyDescent="0.35">
      <c r="B86" s="153" t="s">
        <v>227</v>
      </c>
      <c r="C86" s="142">
        <f t="shared" si="0"/>
        <v>48433</v>
      </c>
      <c r="D86" s="156"/>
    </row>
    <row r="87" spans="2:5" x14ac:dyDescent="0.35">
      <c r="B87" s="153" t="s">
        <v>228</v>
      </c>
      <c r="C87" s="142">
        <f t="shared" si="0"/>
        <v>48433</v>
      </c>
      <c r="D87" s="156"/>
    </row>
    <row r="88" spans="2:5" x14ac:dyDescent="0.35">
      <c r="B88" s="153" t="s">
        <v>229</v>
      </c>
      <c r="C88" s="142">
        <f t="shared" si="0"/>
        <v>48433</v>
      </c>
      <c r="D88" s="156"/>
    </row>
    <row r="89" spans="2:5" x14ac:dyDescent="0.35">
      <c r="B89" s="153" t="s">
        <v>230</v>
      </c>
      <c r="C89" s="142">
        <f t="shared" si="0"/>
        <v>48433</v>
      </c>
      <c r="D89" s="156"/>
    </row>
    <row r="90" spans="2:5" x14ac:dyDescent="0.35">
      <c r="B90" s="153" t="s">
        <v>274</v>
      </c>
      <c r="C90" s="142">
        <f t="shared" si="0"/>
        <v>48433</v>
      </c>
      <c r="D90" s="156"/>
    </row>
    <row r="91" spans="2:5" x14ac:dyDescent="0.35">
      <c r="B91" s="153" t="s">
        <v>305</v>
      </c>
      <c r="C91" s="142">
        <f>C47</f>
        <v>53000</v>
      </c>
      <c r="D91" s="156"/>
    </row>
    <row r="92" spans="2:5" x14ac:dyDescent="0.35">
      <c r="B92" s="153" t="s">
        <v>337</v>
      </c>
      <c r="C92" s="142">
        <f>C62+C63</f>
        <v>372332</v>
      </c>
      <c r="D92" s="156"/>
    </row>
    <row r="93" spans="2:5" x14ac:dyDescent="0.35">
      <c r="B93" s="140"/>
      <c r="C93" s="142"/>
      <c r="D93" s="156"/>
    </row>
    <row r="94" spans="2:5" ht="15" thickBot="1" x14ac:dyDescent="0.4">
      <c r="B94" s="141"/>
      <c r="C94" s="143"/>
      <c r="D94" s="156"/>
    </row>
    <row r="95" spans="2:5" x14ac:dyDescent="0.35">
      <c r="B95" s="29" t="s">
        <v>8</v>
      </c>
      <c r="C95" s="144">
        <f>SUM(C68:C94)</f>
        <v>14862000</v>
      </c>
      <c r="D95" s="151" t="s">
        <v>294</v>
      </c>
      <c r="E95" s="150">
        <v>14862000</v>
      </c>
    </row>
    <row r="96" spans="2:5" x14ac:dyDescent="0.35">
      <c r="B96" s="138"/>
      <c r="C96" s="155">
        <f>E95-C95</f>
        <v>0</v>
      </c>
      <c r="D96" s="2" t="s">
        <v>301</v>
      </c>
    </row>
    <row r="97" spans="2:3" x14ac:dyDescent="0.35">
      <c r="B97" s="138"/>
      <c r="C97" s="138"/>
    </row>
    <row r="98" spans="2:3" x14ac:dyDescent="0.35">
      <c r="B98" s="138"/>
      <c r="C98" s="138"/>
    </row>
  </sheetData>
  <mergeCells count="1">
    <mergeCell ref="B8:C8"/>
  </mergeCells>
  <pageMargins left="0.7" right="0.7" top="0.75" bottom="0.75" header="0.3" footer="0.3"/>
  <pageSetup paperSize="9" scale="5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3"/>
  <sheetViews>
    <sheetView tabSelected="1" topLeftCell="E42" zoomScale="92" zoomScaleNormal="92" workbookViewId="0">
      <selection activeCell="L364" sqref="L364"/>
    </sheetView>
  </sheetViews>
  <sheetFormatPr baseColWidth="10" defaultColWidth="11.453125" defaultRowHeight="14.5" x14ac:dyDescent="0.35"/>
  <cols>
    <col min="1" max="1" width="37" style="8" customWidth="1"/>
    <col min="2" max="2" width="18.54296875" style="8" bestFit="1" customWidth="1"/>
    <col min="3" max="3" width="15.453125" style="8" customWidth="1"/>
    <col min="4" max="4" width="16.36328125" style="8" customWidth="1"/>
    <col min="5" max="5" width="15" style="8" customWidth="1"/>
    <col min="6" max="6" width="11.453125" style="8" bestFit="1" customWidth="1"/>
    <col min="7" max="7" width="18.36328125" style="8" customWidth="1"/>
    <col min="8" max="8" width="14.08984375" style="8" customWidth="1"/>
    <col min="9" max="9" width="16.453125" style="8" bestFit="1" customWidth="1"/>
    <col min="10" max="10" width="39.6328125" style="8" customWidth="1"/>
    <col min="11" max="11" width="31.453125" style="8" customWidth="1"/>
    <col min="12" max="12" width="56.54296875" style="8" customWidth="1"/>
    <col min="13" max="13" width="52.453125" style="8" customWidth="1"/>
    <col min="14" max="16384" width="11.453125" style="8"/>
  </cols>
  <sheetData>
    <row r="1" spans="1:13" ht="18.5" x14ac:dyDescent="0.45">
      <c r="A1" s="6" t="s">
        <v>19</v>
      </c>
      <c r="B1" s="7"/>
      <c r="C1" s="7"/>
      <c r="D1" s="7"/>
      <c r="E1" s="7"/>
      <c r="M1" s="8" t="s">
        <v>55</v>
      </c>
    </row>
    <row r="2" spans="1:13" x14ac:dyDescent="0.35">
      <c r="A2" s="9"/>
      <c r="B2" s="7"/>
      <c r="C2" s="7"/>
      <c r="D2" s="7"/>
      <c r="E2" s="7"/>
    </row>
    <row r="3" spans="1:13" x14ac:dyDescent="0.35">
      <c r="A3" s="10" t="s">
        <v>9</v>
      </c>
      <c r="B3" s="7"/>
      <c r="C3" s="7"/>
      <c r="D3" s="7"/>
      <c r="E3" s="7"/>
    </row>
    <row r="4" spans="1:13" ht="28.5" customHeight="1" thickBot="1" x14ac:dyDescent="0.4">
      <c r="A4" s="46" t="s">
        <v>10</v>
      </c>
    </row>
    <row r="5" spans="1:13" s="7" customFormat="1" ht="30" customHeight="1" x14ac:dyDescent="0.35">
      <c r="A5" s="193" t="s">
        <v>276</v>
      </c>
      <c r="B5" s="226" t="s">
        <v>11</v>
      </c>
      <c r="C5" s="227"/>
      <c r="D5" s="228"/>
      <c r="E5" s="198" t="s">
        <v>20</v>
      </c>
      <c r="F5" s="199"/>
      <c r="G5" s="200" t="s">
        <v>12</v>
      </c>
      <c r="H5" s="201"/>
      <c r="I5" s="202" t="s">
        <v>21</v>
      </c>
      <c r="J5" s="195" t="s">
        <v>22</v>
      </c>
      <c r="K5" s="196"/>
      <c r="L5" s="204"/>
    </row>
    <row r="6" spans="1:13" s="31" customFormat="1" ht="39" x14ac:dyDescent="0.3">
      <c r="A6" s="194"/>
      <c r="B6" s="32" t="s">
        <v>14</v>
      </c>
      <c r="C6" s="32" t="s">
        <v>23</v>
      </c>
      <c r="D6" s="32" t="s">
        <v>24</v>
      </c>
      <c r="E6" s="33" t="s">
        <v>25</v>
      </c>
      <c r="F6" s="34" t="s">
        <v>26</v>
      </c>
      <c r="G6" s="35" t="s">
        <v>27</v>
      </c>
      <c r="H6" s="36" t="s">
        <v>26</v>
      </c>
      <c r="I6" s="203"/>
      <c r="J6" s="30" t="s">
        <v>15</v>
      </c>
      <c r="K6" s="30" t="s">
        <v>16</v>
      </c>
      <c r="L6" s="30" t="s">
        <v>18</v>
      </c>
    </row>
    <row r="7" spans="1:13" ht="24" x14ac:dyDescent="0.35">
      <c r="A7" s="231" t="s">
        <v>48</v>
      </c>
      <c r="B7" s="56" t="s">
        <v>49</v>
      </c>
      <c r="C7" s="81">
        <v>171000</v>
      </c>
      <c r="D7" s="57">
        <v>0</v>
      </c>
      <c r="E7" s="85" t="s">
        <v>50</v>
      </c>
      <c r="F7" s="58">
        <v>1</v>
      </c>
      <c r="G7" s="59"/>
      <c r="H7" s="60"/>
      <c r="I7" s="217" t="s">
        <v>51</v>
      </c>
      <c r="J7" s="220" t="s">
        <v>52</v>
      </c>
      <c r="K7" s="220" t="s">
        <v>53</v>
      </c>
      <c r="L7" s="223" t="s">
        <v>54</v>
      </c>
      <c r="M7" s="8" t="s">
        <v>56</v>
      </c>
    </row>
    <row r="8" spans="1:13" ht="14.4" customHeight="1" x14ac:dyDescent="0.35">
      <c r="A8" s="229"/>
      <c r="B8" s="56"/>
      <c r="C8" s="57" t="s">
        <v>28</v>
      </c>
      <c r="D8" s="57" t="s">
        <v>28</v>
      </c>
      <c r="E8" s="56"/>
      <c r="F8" s="58"/>
      <c r="G8" s="61"/>
      <c r="H8" s="60"/>
      <c r="I8" s="218"/>
      <c r="J8" s="221"/>
      <c r="K8" s="221"/>
      <c r="L8" s="224"/>
      <c r="M8" s="160"/>
    </row>
    <row r="9" spans="1:13" ht="14.4" customHeight="1" x14ac:dyDescent="0.35">
      <c r="A9" s="229"/>
      <c r="B9" s="56"/>
      <c r="C9" s="57" t="s">
        <v>28</v>
      </c>
      <c r="D9" s="57" t="s">
        <v>28</v>
      </c>
      <c r="E9" s="56"/>
      <c r="F9" s="58"/>
      <c r="G9" s="61"/>
      <c r="H9" s="60"/>
      <c r="I9" s="218"/>
      <c r="J9" s="221"/>
      <c r="K9" s="221"/>
      <c r="L9" s="224"/>
    </row>
    <row r="10" spans="1:13" ht="14.4" customHeight="1" x14ac:dyDescent="0.35">
      <c r="A10" s="229"/>
      <c r="B10" s="56"/>
      <c r="C10" s="57" t="s">
        <v>28</v>
      </c>
      <c r="D10" s="57" t="s">
        <v>28</v>
      </c>
      <c r="E10" s="56"/>
      <c r="F10" s="58"/>
      <c r="G10" s="61"/>
      <c r="H10" s="60"/>
      <c r="I10" s="218"/>
      <c r="J10" s="221"/>
      <c r="K10" s="221"/>
      <c r="L10" s="224"/>
    </row>
    <row r="11" spans="1:13" ht="15" thickBot="1" x14ac:dyDescent="0.4">
      <c r="A11" s="229"/>
      <c r="B11" s="62"/>
      <c r="C11" s="63" t="s">
        <v>28</v>
      </c>
      <c r="D11" s="63" t="s">
        <v>28</v>
      </c>
      <c r="E11" s="62"/>
      <c r="F11" s="64"/>
      <c r="G11" s="65"/>
      <c r="H11" s="66"/>
      <c r="I11" s="218"/>
      <c r="J11" s="221"/>
      <c r="K11" s="221"/>
      <c r="L11" s="224"/>
    </row>
    <row r="12" spans="1:13" ht="51.65" customHeight="1" thickBot="1" x14ac:dyDescent="0.4">
      <c r="A12" s="232"/>
      <c r="B12" s="67" t="s">
        <v>29</v>
      </c>
      <c r="C12" s="68">
        <f>SUM(C7:C11)</f>
        <v>171000</v>
      </c>
      <c r="D12" s="68">
        <v>0</v>
      </c>
      <c r="E12" s="69" t="s">
        <v>30</v>
      </c>
      <c r="F12" s="70">
        <v>1</v>
      </c>
      <c r="G12" s="71" t="s">
        <v>30</v>
      </c>
      <c r="H12" s="72">
        <v>0</v>
      </c>
      <c r="I12" s="219"/>
      <c r="J12" s="222"/>
      <c r="K12" s="222"/>
      <c r="L12" s="225"/>
    </row>
    <row r="13" spans="1:13" ht="21.65" customHeight="1" thickBot="1" x14ac:dyDescent="0.4">
      <c r="A13" s="11"/>
      <c r="B13" s="12"/>
      <c r="C13" s="13"/>
      <c r="D13" s="13"/>
      <c r="E13" s="12"/>
      <c r="F13" s="12"/>
      <c r="G13" s="12"/>
      <c r="H13" s="12"/>
      <c r="I13" s="11"/>
      <c r="J13" s="11"/>
      <c r="K13" s="11"/>
      <c r="L13" s="11"/>
    </row>
    <row r="14" spans="1:13" s="7" customFormat="1" ht="29" customHeight="1" x14ac:dyDescent="0.35">
      <c r="A14" s="193" t="s">
        <v>277</v>
      </c>
      <c r="B14" s="195" t="s">
        <v>11</v>
      </c>
      <c r="C14" s="196"/>
      <c r="D14" s="197"/>
      <c r="E14" s="198" t="s">
        <v>20</v>
      </c>
      <c r="F14" s="199"/>
      <c r="G14" s="200" t="s">
        <v>12</v>
      </c>
      <c r="H14" s="201"/>
      <c r="I14" s="202" t="s">
        <v>21</v>
      </c>
      <c r="J14" s="195" t="s">
        <v>13</v>
      </c>
      <c r="K14" s="196"/>
      <c r="L14" s="204"/>
    </row>
    <row r="15" spans="1:13" s="37" customFormat="1" ht="39" x14ac:dyDescent="0.3">
      <c r="A15" s="194"/>
      <c r="B15" s="32" t="s">
        <v>14</v>
      </c>
      <c r="C15" s="32" t="s">
        <v>17</v>
      </c>
      <c r="D15" s="32" t="s">
        <v>24</v>
      </c>
      <c r="E15" s="33" t="s">
        <v>25</v>
      </c>
      <c r="F15" s="34" t="s">
        <v>26</v>
      </c>
      <c r="G15" s="35" t="s">
        <v>27</v>
      </c>
      <c r="H15" s="36" t="s">
        <v>26</v>
      </c>
      <c r="I15" s="203"/>
      <c r="J15" s="30" t="s">
        <v>15</v>
      </c>
      <c r="K15" s="30" t="s">
        <v>16</v>
      </c>
      <c r="L15" s="30" t="s">
        <v>18</v>
      </c>
    </row>
    <row r="16" spans="1:13" ht="24" x14ac:dyDescent="0.35">
      <c r="A16" s="205" t="s">
        <v>57</v>
      </c>
      <c r="B16" s="85" t="s">
        <v>58</v>
      </c>
      <c r="C16" s="80">
        <v>635115</v>
      </c>
      <c r="D16" s="20" t="s">
        <v>28</v>
      </c>
      <c r="E16" s="56" t="s">
        <v>59</v>
      </c>
      <c r="F16" s="80">
        <v>1</v>
      </c>
      <c r="G16" s="59"/>
      <c r="H16" s="60"/>
      <c r="I16" s="217" t="s">
        <v>68</v>
      </c>
      <c r="J16" s="240" t="s">
        <v>69</v>
      </c>
      <c r="K16" s="240" t="s">
        <v>70</v>
      </c>
      <c r="L16" s="237" t="s">
        <v>71</v>
      </c>
    </row>
    <row r="17" spans="1:13" ht="14.4" customHeight="1" x14ac:dyDescent="0.35">
      <c r="A17" s="229"/>
      <c r="B17" s="56" t="s">
        <v>60</v>
      </c>
      <c r="C17" s="80">
        <v>470085</v>
      </c>
      <c r="D17" s="130">
        <v>400000</v>
      </c>
      <c r="E17" s="56" t="s">
        <v>61</v>
      </c>
      <c r="F17" s="80">
        <v>3</v>
      </c>
      <c r="G17" s="61"/>
      <c r="H17" s="60"/>
      <c r="I17" s="218"/>
      <c r="J17" s="241"/>
      <c r="K17" s="241"/>
      <c r="L17" s="238"/>
    </row>
    <row r="18" spans="1:13" ht="14.4" customHeight="1" x14ac:dyDescent="0.35">
      <c r="A18" s="229"/>
      <c r="B18" s="56"/>
      <c r="C18" s="20" t="s">
        <v>28</v>
      </c>
      <c r="D18" s="20" t="s">
        <v>28</v>
      </c>
      <c r="E18" s="56" t="s">
        <v>62</v>
      </c>
      <c r="F18" s="80">
        <v>1</v>
      </c>
      <c r="G18" s="61"/>
      <c r="H18" s="60"/>
      <c r="I18" s="218"/>
      <c r="J18" s="241"/>
      <c r="K18" s="241"/>
      <c r="L18" s="238"/>
    </row>
    <row r="19" spans="1:13" ht="14.4" customHeight="1" x14ac:dyDescent="0.35">
      <c r="A19" s="229"/>
      <c r="B19" s="62"/>
      <c r="C19" s="24" t="s">
        <v>28</v>
      </c>
      <c r="D19" s="24" t="s">
        <v>28</v>
      </c>
      <c r="E19" s="62" t="s">
        <v>63</v>
      </c>
      <c r="F19" s="82">
        <v>8</v>
      </c>
      <c r="G19" s="65"/>
      <c r="H19" s="66"/>
      <c r="I19" s="218"/>
      <c r="J19" s="241"/>
      <c r="K19" s="241"/>
      <c r="L19" s="238"/>
    </row>
    <row r="20" spans="1:13" s="48" customFormat="1" ht="14.4" customHeight="1" x14ac:dyDescent="0.35">
      <c r="A20" s="229"/>
      <c r="B20" s="62"/>
      <c r="C20" s="24"/>
      <c r="D20" s="24"/>
      <c r="E20" s="62" t="s">
        <v>64</v>
      </c>
      <c r="F20" s="82">
        <v>5</v>
      </c>
      <c r="G20" s="65" t="s">
        <v>65</v>
      </c>
      <c r="H20" s="66">
        <v>1</v>
      </c>
      <c r="I20" s="218"/>
      <c r="J20" s="241"/>
      <c r="K20" s="241"/>
      <c r="L20" s="238"/>
    </row>
    <row r="21" spans="1:13" s="48" customFormat="1" ht="14.4" customHeight="1" x14ac:dyDescent="0.35">
      <c r="A21" s="229"/>
      <c r="B21" s="62"/>
      <c r="C21" s="24"/>
      <c r="D21" s="24"/>
      <c r="E21" s="62" t="s">
        <v>66</v>
      </c>
      <c r="F21" s="82">
        <v>1</v>
      </c>
      <c r="G21" s="65"/>
      <c r="H21" s="66"/>
      <c r="I21" s="218"/>
      <c r="J21" s="241"/>
      <c r="K21" s="241"/>
      <c r="L21" s="238"/>
    </row>
    <row r="22" spans="1:13" ht="15" thickBot="1" x14ac:dyDescent="0.4">
      <c r="A22" s="229"/>
      <c r="B22" s="62"/>
      <c r="C22" s="24" t="s">
        <v>28</v>
      </c>
      <c r="D22" s="24" t="s">
        <v>28</v>
      </c>
      <c r="E22" s="62" t="s">
        <v>67</v>
      </c>
      <c r="F22" s="82">
        <v>2</v>
      </c>
      <c r="G22" s="65"/>
      <c r="H22" s="66"/>
      <c r="I22" s="218"/>
      <c r="J22" s="241"/>
      <c r="K22" s="241"/>
      <c r="L22" s="238"/>
    </row>
    <row r="23" spans="1:13" ht="243" customHeight="1" thickBot="1" x14ac:dyDescent="0.4">
      <c r="A23" s="230"/>
      <c r="B23" s="83" t="s">
        <v>302</v>
      </c>
      <c r="C23" s="84">
        <f>SUM(C16:C17)</f>
        <v>1105200</v>
      </c>
      <c r="D23" s="84">
        <f>SUM(D16:D22)</f>
        <v>400000</v>
      </c>
      <c r="E23" s="69" t="s">
        <v>30</v>
      </c>
      <c r="F23" s="70">
        <f>SUM(F16:F22)</f>
        <v>21</v>
      </c>
      <c r="G23" s="71" t="s">
        <v>30</v>
      </c>
      <c r="H23" s="72">
        <f>SUM(H16:H22)</f>
        <v>1</v>
      </c>
      <c r="I23" s="219"/>
      <c r="J23" s="242"/>
      <c r="K23" s="242"/>
      <c r="L23" s="239"/>
    </row>
    <row r="24" spans="1:13" ht="15" thickBot="1" x14ac:dyDescent="0.4">
      <c r="A24" s="11"/>
      <c r="B24" s="12"/>
      <c r="C24" s="13"/>
      <c r="D24" s="13"/>
      <c r="E24" s="12"/>
      <c r="F24" s="12"/>
      <c r="G24" s="12"/>
      <c r="H24" s="12"/>
      <c r="I24" s="11"/>
      <c r="J24" s="11"/>
      <c r="K24" s="11"/>
      <c r="L24" s="11"/>
    </row>
    <row r="25" spans="1:13" s="7" customFormat="1" ht="32" customHeight="1" x14ac:dyDescent="0.35">
      <c r="A25" s="193" t="s">
        <v>278</v>
      </c>
      <c r="B25" s="195" t="s">
        <v>11</v>
      </c>
      <c r="C25" s="196"/>
      <c r="D25" s="197"/>
      <c r="E25" s="200" t="s">
        <v>20</v>
      </c>
      <c r="F25" s="201"/>
      <c r="G25" s="200" t="s">
        <v>12</v>
      </c>
      <c r="H25" s="201"/>
      <c r="I25" s="202" t="s">
        <v>21</v>
      </c>
      <c r="J25" s="195" t="s">
        <v>13</v>
      </c>
      <c r="K25" s="196"/>
      <c r="L25" s="204"/>
    </row>
    <row r="26" spans="1:13" s="37" customFormat="1" ht="39" x14ac:dyDescent="0.3">
      <c r="A26" s="194"/>
      <c r="B26" s="32" t="s">
        <v>14</v>
      </c>
      <c r="C26" s="32" t="s">
        <v>17</v>
      </c>
      <c r="D26" s="32" t="s">
        <v>24</v>
      </c>
      <c r="E26" s="33" t="s">
        <v>25</v>
      </c>
      <c r="F26" s="34" t="s">
        <v>26</v>
      </c>
      <c r="G26" s="35" t="s">
        <v>27</v>
      </c>
      <c r="H26" s="36" t="s">
        <v>26</v>
      </c>
      <c r="I26" s="203"/>
      <c r="J26" s="30" t="s">
        <v>15</v>
      </c>
      <c r="K26" s="30" t="s">
        <v>16</v>
      </c>
      <c r="L26" s="30" t="s">
        <v>18</v>
      </c>
    </row>
    <row r="27" spans="1:13" ht="72.5" x14ac:dyDescent="0.35">
      <c r="A27" s="205" t="s">
        <v>72</v>
      </c>
      <c r="B27" s="19" t="s">
        <v>73</v>
      </c>
      <c r="C27" s="81">
        <v>1638626</v>
      </c>
      <c r="D27" s="20">
        <v>800000</v>
      </c>
      <c r="E27" s="19" t="s">
        <v>75</v>
      </c>
      <c r="F27" s="19">
        <v>38</v>
      </c>
      <c r="G27" s="21"/>
      <c r="H27" s="26"/>
      <c r="I27" s="208" t="s">
        <v>76</v>
      </c>
      <c r="J27" s="220" t="s">
        <v>77</v>
      </c>
      <c r="K27" s="220" t="s">
        <v>78</v>
      </c>
      <c r="L27" s="223" t="s">
        <v>79</v>
      </c>
      <c r="M27" s="94" t="s">
        <v>74</v>
      </c>
    </row>
    <row r="28" spans="1:13" ht="14.4" customHeight="1" x14ac:dyDescent="0.35">
      <c r="A28" s="229"/>
      <c r="B28" s="19"/>
      <c r="C28" s="20" t="s">
        <v>28</v>
      </c>
      <c r="D28" s="20" t="s">
        <v>28</v>
      </c>
      <c r="E28" s="19"/>
      <c r="F28" s="19"/>
      <c r="G28" s="22"/>
      <c r="H28" s="26"/>
      <c r="I28" s="218"/>
      <c r="J28" s="221"/>
      <c r="K28" s="221"/>
      <c r="L28" s="233"/>
    </row>
    <row r="29" spans="1:13" ht="87" customHeight="1" x14ac:dyDescent="0.35">
      <c r="A29" s="229"/>
      <c r="B29" s="19"/>
      <c r="C29" s="20" t="s">
        <v>28</v>
      </c>
      <c r="D29" s="20" t="s">
        <v>28</v>
      </c>
      <c r="E29" s="19"/>
      <c r="F29" s="19"/>
      <c r="G29" s="22"/>
      <c r="H29" s="26"/>
      <c r="I29" s="218"/>
      <c r="J29" s="221"/>
      <c r="K29" s="221"/>
      <c r="L29" s="233"/>
      <c r="M29" s="161" t="s">
        <v>303</v>
      </c>
    </row>
    <row r="30" spans="1:13" ht="14.4" customHeight="1" x14ac:dyDescent="0.35">
      <c r="A30" s="229"/>
      <c r="B30" s="19"/>
      <c r="C30" s="20" t="s">
        <v>28</v>
      </c>
      <c r="D30" s="20" t="s">
        <v>28</v>
      </c>
      <c r="E30" s="19"/>
      <c r="F30" s="19"/>
      <c r="G30" s="22"/>
      <c r="H30" s="26"/>
      <c r="I30" s="218"/>
      <c r="J30" s="221"/>
      <c r="K30" s="221"/>
      <c r="L30" s="233"/>
    </row>
    <row r="31" spans="1:13" x14ac:dyDescent="0.35">
      <c r="A31" s="229"/>
      <c r="B31" s="23"/>
      <c r="C31" s="24" t="s">
        <v>28</v>
      </c>
      <c r="D31" s="24" t="s">
        <v>28</v>
      </c>
      <c r="E31" s="23"/>
      <c r="F31" s="23"/>
      <c r="G31" s="25"/>
      <c r="H31" s="27"/>
      <c r="I31" s="218"/>
      <c r="J31" s="221"/>
      <c r="K31" s="221"/>
      <c r="L31" s="233"/>
    </row>
    <row r="32" spans="1:13" ht="126.65" customHeight="1" x14ac:dyDescent="0.35">
      <c r="A32" s="230"/>
      <c r="B32" s="14" t="s">
        <v>29</v>
      </c>
      <c r="C32" s="17">
        <f>SUM(C27:C31)</f>
        <v>1638626</v>
      </c>
      <c r="D32" s="17">
        <f>SUM(D27:D31)</f>
        <v>800000</v>
      </c>
      <c r="E32" s="15" t="s">
        <v>30</v>
      </c>
      <c r="F32" s="18">
        <f>SUM(F27:F31)</f>
        <v>38</v>
      </c>
      <c r="G32" s="16" t="s">
        <v>30</v>
      </c>
      <c r="H32" s="28">
        <f>SUM(H27:H31)</f>
        <v>0</v>
      </c>
      <c r="I32" s="235"/>
      <c r="J32" s="236"/>
      <c r="K32" s="236"/>
      <c r="L32" s="234"/>
    </row>
    <row r="33" spans="1:12" ht="15" thickBot="1" x14ac:dyDescent="0.4"/>
    <row r="34" spans="1:12" s="47" customFormat="1" ht="30" customHeight="1" x14ac:dyDescent="0.35">
      <c r="A34" s="193" t="s">
        <v>279</v>
      </c>
      <c r="B34" s="226" t="s">
        <v>11</v>
      </c>
      <c r="C34" s="227"/>
      <c r="D34" s="228"/>
      <c r="E34" s="198" t="s">
        <v>20</v>
      </c>
      <c r="F34" s="199"/>
      <c r="G34" s="200" t="s">
        <v>12</v>
      </c>
      <c r="H34" s="201"/>
      <c r="I34" s="202" t="s">
        <v>21</v>
      </c>
      <c r="J34" s="195" t="s">
        <v>22</v>
      </c>
      <c r="K34" s="196"/>
      <c r="L34" s="204"/>
    </row>
    <row r="35" spans="1:12" s="55" customFormat="1" ht="39" x14ac:dyDescent="0.3">
      <c r="A35" s="194"/>
      <c r="B35" s="49" t="s">
        <v>14</v>
      </c>
      <c r="C35" s="49" t="s">
        <v>23</v>
      </c>
      <c r="D35" s="49" t="s">
        <v>24</v>
      </c>
      <c r="E35" s="50" t="s">
        <v>25</v>
      </c>
      <c r="F35" s="51" t="s">
        <v>26</v>
      </c>
      <c r="G35" s="52" t="s">
        <v>27</v>
      </c>
      <c r="H35" s="53" t="s">
        <v>26</v>
      </c>
      <c r="I35" s="203"/>
      <c r="J35" s="54" t="s">
        <v>15</v>
      </c>
      <c r="K35" s="54" t="s">
        <v>16</v>
      </c>
      <c r="L35" s="54" t="s">
        <v>18</v>
      </c>
    </row>
    <row r="36" spans="1:12" s="48" customFormat="1" x14ac:dyDescent="0.35">
      <c r="A36" s="205" t="s">
        <v>80</v>
      </c>
      <c r="B36" s="56" t="s">
        <v>307</v>
      </c>
      <c r="C36" s="20">
        <v>80000</v>
      </c>
      <c r="D36" s="20">
        <v>191133</v>
      </c>
      <c r="E36" s="56" t="s">
        <v>81</v>
      </c>
      <c r="F36" s="58">
        <v>5</v>
      </c>
      <c r="G36" s="59">
        <v>1</v>
      </c>
      <c r="H36" s="60">
        <v>6</v>
      </c>
      <c r="I36" s="217" t="s">
        <v>82</v>
      </c>
      <c r="J36" s="220" t="s">
        <v>83</v>
      </c>
      <c r="K36" s="220" t="s">
        <v>84</v>
      </c>
      <c r="L36" s="223" t="s">
        <v>85</v>
      </c>
    </row>
    <row r="37" spans="1:12" s="48" customFormat="1" ht="14.4" customHeight="1" x14ac:dyDescent="0.35">
      <c r="A37" s="206"/>
      <c r="B37" s="56" t="s">
        <v>307</v>
      </c>
      <c r="C37" s="20">
        <v>80000</v>
      </c>
      <c r="D37" s="20" t="s">
        <v>28</v>
      </c>
      <c r="E37" s="56" t="s">
        <v>81</v>
      </c>
      <c r="F37" s="58">
        <v>4</v>
      </c>
      <c r="G37" s="61">
        <v>1</v>
      </c>
      <c r="H37" s="60">
        <v>5</v>
      </c>
      <c r="I37" s="218"/>
      <c r="J37" s="221"/>
      <c r="K37" s="221"/>
      <c r="L37" s="233"/>
    </row>
    <row r="38" spans="1:12" s="48" customFormat="1" ht="14.4" customHeight="1" x14ac:dyDescent="0.35">
      <c r="A38" s="206"/>
      <c r="B38" s="56" t="s">
        <v>307</v>
      </c>
      <c r="C38" s="20">
        <v>80000</v>
      </c>
      <c r="D38" s="20" t="s">
        <v>28</v>
      </c>
      <c r="E38" s="56" t="s">
        <v>81</v>
      </c>
      <c r="F38" s="58">
        <v>4</v>
      </c>
      <c r="G38" s="61"/>
      <c r="H38" s="60">
        <v>4</v>
      </c>
      <c r="I38" s="218"/>
      <c r="J38" s="221"/>
      <c r="K38" s="221"/>
      <c r="L38" s="233"/>
    </row>
    <row r="39" spans="1:12" s="48" customFormat="1" ht="14.4" customHeight="1" x14ac:dyDescent="0.35">
      <c r="A39" s="206"/>
      <c r="B39" s="56" t="s">
        <v>307</v>
      </c>
      <c r="C39" s="20">
        <v>80000</v>
      </c>
      <c r="D39" s="20" t="s">
        <v>28</v>
      </c>
      <c r="E39" s="56" t="s">
        <v>81</v>
      </c>
      <c r="F39" s="58">
        <v>3</v>
      </c>
      <c r="G39" s="61"/>
      <c r="H39" s="60">
        <v>3</v>
      </c>
      <c r="I39" s="218"/>
      <c r="J39" s="221"/>
      <c r="K39" s="221"/>
      <c r="L39" s="233"/>
    </row>
    <row r="40" spans="1:12" s="48" customFormat="1" ht="15" thickBot="1" x14ac:dyDescent="0.4">
      <c r="A40" s="206"/>
      <c r="B40" s="56" t="s">
        <v>73</v>
      </c>
      <c r="C40" s="20">
        <v>400000</v>
      </c>
      <c r="D40" s="24" t="s">
        <v>28</v>
      </c>
      <c r="E40" s="62"/>
      <c r="F40" s="64"/>
      <c r="G40" s="65"/>
      <c r="H40" s="66"/>
      <c r="I40" s="218"/>
      <c r="J40" s="221"/>
      <c r="K40" s="221"/>
      <c r="L40" s="233"/>
    </row>
    <row r="41" spans="1:12" s="48" customFormat="1" ht="266.25" customHeight="1" thickBot="1" x14ac:dyDescent="0.4">
      <c r="A41" s="243"/>
      <c r="B41" s="67" t="s">
        <v>29</v>
      </c>
      <c r="C41" s="17">
        <f>SUM(C36:C40)</f>
        <v>720000</v>
      </c>
      <c r="D41" s="17">
        <f>SUM(D36:D40)</f>
        <v>191133</v>
      </c>
      <c r="E41" s="69" t="s">
        <v>30</v>
      </c>
      <c r="F41" s="70">
        <f>SUM(F36:F40)</f>
        <v>16</v>
      </c>
      <c r="G41" s="71" t="s">
        <v>30</v>
      </c>
      <c r="H41" s="72">
        <f>SUM(H36:H40)</f>
        <v>18</v>
      </c>
      <c r="I41" s="219"/>
      <c r="J41" s="222"/>
      <c r="K41" s="222"/>
      <c r="L41" s="244"/>
    </row>
    <row r="42" spans="1:12" s="48" customFormat="1" ht="15" thickBot="1" x14ac:dyDescent="0.4">
      <c r="A42" s="73"/>
      <c r="B42" s="74"/>
      <c r="C42" s="75"/>
      <c r="D42" s="75"/>
      <c r="E42" s="74"/>
      <c r="F42" s="74"/>
      <c r="G42" s="74"/>
      <c r="H42" s="74"/>
      <c r="I42" s="73"/>
      <c r="J42" s="73"/>
      <c r="K42" s="73"/>
      <c r="L42" s="73"/>
    </row>
    <row r="43" spans="1:12" s="47" customFormat="1" ht="29" customHeight="1" x14ac:dyDescent="0.35">
      <c r="A43" s="193" t="s">
        <v>279</v>
      </c>
      <c r="B43" s="226" t="s">
        <v>11</v>
      </c>
      <c r="C43" s="227"/>
      <c r="D43" s="228"/>
      <c r="E43" s="198" t="s">
        <v>20</v>
      </c>
      <c r="F43" s="199"/>
      <c r="G43" s="200" t="s">
        <v>12</v>
      </c>
      <c r="H43" s="201"/>
      <c r="I43" s="202" t="s">
        <v>21</v>
      </c>
      <c r="J43" s="195" t="s">
        <v>22</v>
      </c>
      <c r="K43" s="196"/>
      <c r="L43" s="204"/>
    </row>
    <row r="44" spans="1:12" s="76" customFormat="1" ht="15" customHeight="1" x14ac:dyDescent="0.3">
      <c r="A44" s="194"/>
      <c r="B44" s="49" t="s">
        <v>14</v>
      </c>
      <c r="C44" s="49" t="s">
        <v>23</v>
      </c>
      <c r="D44" s="49" t="s">
        <v>24</v>
      </c>
      <c r="E44" s="50" t="s">
        <v>25</v>
      </c>
      <c r="F44" s="51" t="s">
        <v>26</v>
      </c>
      <c r="G44" s="52" t="s">
        <v>27</v>
      </c>
      <c r="H44" s="53" t="s">
        <v>26</v>
      </c>
      <c r="I44" s="203"/>
      <c r="J44" s="54" t="s">
        <v>15</v>
      </c>
      <c r="K44" s="54" t="s">
        <v>16</v>
      </c>
      <c r="L44" s="54" t="s">
        <v>18</v>
      </c>
    </row>
    <row r="45" spans="1:12" s="48" customFormat="1" x14ac:dyDescent="0.35">
      <c r="A45" s="205" t="s">
        <v>86</v>
      </c>
      <c r="B45" s="56" t="s">
        <v>308</v>
      </c>
      <c r="C45" s="20">
        <v>60000</v>
      </c>
      <c r="D45" s="20">
        <v>57339</v>
      </c>
      <c r="E45" s="56" t="s">
        <v>88</v>
      </c>
      <c r="F45" s="58">
        <v>3</v>
      </c>
      <c r="G45" s="59"/>
      <c r="H45" s="60">
        <v>3</v>
      </c>
      <c r="I45" s="217" t="s">
        <v>82</v>
      </c>
      <c r="J45" s="220" t="s">
        <v>89</v>
      </c>
      <c r="K45" s="220" t="s">
        <v>90</v>
      </c>
      <c r="L45" s="223"/>
    </row>
    <row r="46" spans="1:12" s="48" customFormat="1" ht="14.4" customHeight="1" x14ac:dyDescent="0.35">
      <c r="A46" s="206"/>
      <c r="B46" s="173"/>
      <c r="C46" s="20" t="s">
        <v>28</v>
      </c>
      <c r="D46" s="20" t="s">
        <v>28</v>
      </c>
      <c r="E46" s="56"/>
      <c r="F46" s="58"/>
      <c r="G46" s="61"/>
      <c r="H46" s="60"/>
      <c r="I46" s="218"/>
      <c r="J46" s="221"/>
      <c r="K46" s="221"/>
      <c r="L46" s="233"/>
    </row>
    <row r="47" spans="1:12" s="48" customFormat="1" ht="14.4" customHeight="1" x14ac:dyDescent="0.35">
      <c r="A47" s="206"/>
      <c r="B47" s="56" t="s">
        <v>73</v>
      </c>
      <c r="C47" s="20">
        <v>100000</v>
      </c>
      <c r="D47" s="20" t="s">
        <v>28</v>
      </c>
      <c r="E47" s="56"/>
      <c r="F47" s="58"/>
      <c r="G47" s="61"/>
      <c r="H47" s="60"/>
      <c r="I47" s="218"/>
      <c r="J47" s="221"/>
      <c r="K47" s="221"/>
      <c r="L47" s="233"/>
    </row>
    <row r="48" spans="1:12" s="48" customFormat="1" ht="14.4" customHeight="1" x14ac:dyDescent="0.35">
      <c r="A48" s="206"/>
      <c r="B48" s="56"/>
      <c r="C48" s="20" t="s">
        <v>28</v>
      </c>
      <c r="D48" s="20" t="s">
        <v>28</v>
      </c>
      <c r="E48" s="56"/>
      <c r="F48" s="58"/>
      <c r="G48" s="61"/>
      <c r="H48" s="60"/>
      <c r="I48" s="218"/>
      <c r="J48" s="221"/>
      <c r="K48" s="221"/>
      <c r="L48" s="233"/>
    </row>
    <row r="49" spans="1:12" s="48" customFormat="1" ht="15" thickBot="1" x14ac:dyDescent="0.4">
      <c r="A49" s="206"/>
      <c r="B49" s="62"/>
      <c r="C49" s="24" t="s">
        <v>28</v>
      </c>
      <c r="D49" s="24" t="s">
        <v>28</v>
      </c>
      <c r="E49" s="62"/>
      <c r="F49" s="64"/>
      <c r="G49" s="65"/>
      <c r="H49" s="66"/>
      <c r="I49" s="218"/>
      <c r="J49" s="221"/>
      <c r="K49" s="221"/>
      <c r="L49" s="233"/>
    </row>
    <row r="50" spans="1:12" s="48" customFormat="1" ht="51.75" customHeight="1" thickBot="1" x14ac:dyDescent="0.4">
      <c r="A50" s="243"/>
      <c r="B50" s="67" t="s">
        <v>29</v>
      </c>
      <c r="C50" s="17">
        <f>SUM(C45:C49)</f>
        <v>160000</v>
      </c>
      <c r="D50" s="17">
        <f>SUM(D45:D49)</f>
        <v>57339</v>
      </c>
      <c r="E50" s="69" t="s">
        <v>30</v>
      </c>
      <c r="F50" s="70">
        <f>SUM(F45:F49)</f>
        <v>3</v>
      </c>
      <c r="G50" s="71" t="s">
        <v>30</v>
      </c>
      <c r="H50" s="72">
        <f>SUM(H45:H49)</f>
        <v>3</v>
      </c>
      <c r="I50" s="219"/>
      <c r="J50" s="222"/>
      <c r="K50" s="222"/>
      <c r="L50" s="244"/>
    </row>
    <row r="51" spans="1:12" s="48" customFormat="1" ht="15" thickBot="1" x14ac:dyDescent="0.4"/>
    <row r="52" spans="1:12" s="47" customFormat="1" ht="32" customHeight="1" x14ac:dyDescent="0.35">
      <c r="A52" s="193" t="s">
        <v>279</v>
      </c>
      <c r="B52" s="226" t="s">
        <v>11</v>
      </c>
      <c r="C52" s="227"/>
      <c r="D52" s="228"/>
      <c r="E52" s="198" t="s">
        <v>20</v>
      </c>
      <c r="F52" s="199"/>
      <c r="G52" s="200" t="s">
        <v>12</v>
      </c>
      <c r="H52" s="201"/>
      <c r="I52" s="202" t="s">
        <v>21</v>
      </c>
      <c r="J52" s="195" t="s">
        <v>22</v>
      </c>
      <c r="K52" s="196"/>
      <c r="L52" s="204"/>
    </row>
    <row r="53" spans="1:12" s="76" customFormat="1" ht="39" x14ac:dyDescent="0.3">
      <c r="A53" s="194"/>
      <c r="B53" s="49" t="s">
        <v>14</v>
      </c>
      <c r="C53" s="49" t="s">
        <v>23</v>
      </c>
      <c r="D53" s="49" t="s">
        <v>24</v>
      </c>
      <c r="E53" s="50" t="s">
        <v>25</v>
      </c>
      <c r="F53" s="51" t="s">
        <v>26</v>
      </c>
      <c r="G53" s="52" t="s">
        <v>27</v>
      </c>
      <c r="H53" s="53" t="s">
        <v>26</v>
      </c>
      <c r="I53" s="203"/>
      <c r="J53" s="54" t="s">
        <v>15</v>
      </c>
      <c r="K53" s="54" t="s">
        <v>16</v>
      </c>
      <c r="L53" s="54" t="s">
        <v>18</v>
      </c>
    </row>
    <row r="54" spans="1:12" s="48" customFormat="1" x14ac:dyDescent="0.35">
      <c r="A54" s="205" t="s">
        <v>91</v>
      </c>
      <c r="B54" s="56" t="s">
        <v>308</v>
      </c>
      <c r="C54" s="20">
        <v>60000</v>
      </c>
      <c r="D54" s="20">
        <v>57339</v>
      </c>
      <c r="E54" s="56" t="s">
        <v>88</v>
      </c>
      <c r="F54" s="58">
        <v>4</v>
      </c>
      <c r="G54" s="59"/>
      <c r="H54" s="60">
        <v>4</v>
      </c>
      <c r="I54" s="217" t="s">
        <v>82</v>
      </c>
      <c r="J54" s="220" t="s">
        <v>89</v>
      </c>
      <c r="K54" s="220" t="s">
        <v>92</v>
      </c>
      <c r="L54" s="223"/>
    </row>
    <row r="55" spans="1:12" s="48" customFormat="1" ht="14.4" customHeight="1" x14ac:dyDescent="0.35">
      <c r="A55" s="206"/>
      <c r="B55" s="173"/>
      <c r="C55" s="20" t="s">
        <v>28</v>
      </c>
      <c r="D55" s="20" t="s">
        <v>28</v>
      </c>
      <c r="E55" s="56"/>
      <c r="F55" s="58"/>
      <c r="G55" s="61"/>
      <c r="H55" s="60"/>
      <c r="I55" s="218"/>
      <c r="J55" s="221"/>
      <c r="K55" s="221"/>
      <c r="L55" s="233"/>
    </row>
    <row r="56" spans="1:12" s="48" customFormat="1" ht="14.4" customHeight="1" x14ac:dyDescent="0.35">
      <c r="A56" s="206"/>
      <c r="B56" s="56" t="s">
        <v>73</v>
      </c>
      <c r="C56" s="20">
        <v>100000</v>
      </c>
      <c r="D56" s="20" t="s">
        <v>28</v>
      </c>
      <c r="E56" s="56"/>
      <c r="F56" s="58"/>
      <c r="G56" s="61"/>
      <c r="H56" s="60"/>
      <c r="I56" s="218"/>
      <c r="J56" s="221"/>
      <c r="K56" s="221"/>
      <c r="L56" s="233"/>
    </row>
    <row r="57" spans="1:12" s="48" customFormat="1" ht="14.4" customHeight="1" x14ac:dyDescent="0.35">
      <c r="A57" s="206"/>
      <c r="B57" s="56"/>
      <c r="C57" s="20" t="s">
        <v>28</v>
      </c>
      <c r="D57" s="20" t="s">
        <v>28</v>
      </c>
      <c r="E57" s="56"/>
      <c r="F57" s="58"/>
      <c r="G57" s="61"/>
      <c r="H57" s="60"/>
      <c r="I57" s="218"/>
      <c r="J57" s="221"/>
      <c r="K57" s="221"/>
      <c r="L57" s="233"/>
    </row>
    <row r="58" spans="1:12" s="48" customFormat="1" ht="15" thickBot="1" x14ac:dyDescent="0.4">
      <c r="A58" s="206"/>
      <c r="B58" s="62"/>
      <c r="C58" s="24" t="s">
        <v>28</v>
      </c>
      <c r="D58" s="24" t="s">
        <v>28</v>
      </c>
      <c r="E58" s="62"/>
      <c r="F58" s="64"/>
      <c r="G58" s="65"/>
      <c r="H58" s="66"/>
      <c r="I58" s="218"/>
      <c r="J58" s="221"/>
      <c r="K58" s="221"/>
      <c r="L58" s="233"/>
    </row>
    <row r="59" spans="1:12" s="48" customFormat="1" ht="49.5" customHeight="1" thickBot="1" x14ac:dyDescent="0.4">
      <c r="A59" s="243"/>
      <c r="B59" s="67" t="s">
        <v>29</v>
      </c>
      <c r="C59" s="17">
        <f>SUM(C54:C58)</f>
        <v>160000</v>
      </c>
      <c r="D59" s="17">
        <f>SUM(D54:D58)</f>
        <v>57339</v>
      </c>
      <c r="E59" s="69" t="s">
        <v>30</v>
      </c>
      <c r="F59" s="70">
        <f>SUM(F54:F58)</f>
        <v>4</v>
      </c>
      <c r="G59" s="71" t="s">
        <v>30</v>
      </c>
      <c r="H59" s="72">
        <f>SUM(H54:H58)</f>
        <v>4</v>
      </c>
      <c r="I59" s="219"/>
      <c r="J59" s="222"/>
      <c r="K59" s="222"/>
      <c r="L59" s="244"/>
    </row>
    <row r="60" spans="1:12" s="48" customFormat="1" ht="15" thickBot="1" x14ac:dyDescent="0.4"/>
    <row r="61" spans="1:12" s="48" customFormat="1" x14ac:dyDescent="0.35">
      <c r="A61" s="193" t="s">
        <v>279</v>
      </c>
      <c r="B61" s="226" t="s">
        <v>11</v>
      </c>
      <c r="C61" s="227"/>
      <c r="D61" s="228"/>
      <c r="E61" s="198" t="s">
        <v>20</v>
      </c>
      <c r="F61" s="199"/>
      <c r="G61" s="200" t="s">
        <v>12</v>
      </c>
      <c r="H61" s="201"/>
      <c r="I61" s="202" t="s">
        <v>21</v>
      </c>
      <c r="J61" s="195" t="s">
        <v>22</v>
      </c>
      <c r="K61" s="196"/>
      <c r="L61" s="204"/>
    </row>
    <row r="62" spans="1:12" s="48" customFormat="1" ht="39" x14ac:dyDescent="0.35">
      <c r="A62" s="194"/>
      <c r="B62" s="49" t="s">
        <v>14</v>
      </c>
      <c r="C62" s="49" t="s">
        <v>23</v>
      </c>
      <c r="D62" s="49" t="s">
        <v>24</v>
      </c>
      <c r="E62" s="50" t="s">
        <v>25</v>
      </c>
      <c r="F62" s="51" t="s">
        <v>26</v>
      </c>
      <c r="G62" s="52" t="s">
        <v>27</v>
      </c>
      <c r="H62" s="53" t="s">
        <v>26</v>
      </c>
      <c r="I62" s="203"/>
      <c r="J62" s="54" t="s">
        <v>15</v>
      </c>
      <c r="K62" s="54" t="s">
        <v>16</v>
      </c>
      <c r="L62" s="54" t="s">
        <v>18</v>
      </c>
    </row>
    <row r="63" spans="1:12" s="48" customFormat="1" x14ac:dyDescent="0.35">
      <c r="A63" s="205" t="s">
        <v>93</v>
      </c>
      <c r="B63" s="56" t="s">
        <v>308</v>
      </c>
      <c r="C63" s="20">
        <v>60000</v>
      </c>
      <c r="D63" s="20">
        <v>57339</v>
      </c>
      <c r="E63" s="56" t="s">
        <v>88</v>
      </c>
      <c r="F63" s="58">
        <v>3</v>
      </c>
      <c r="G63" s="59"/>
      <c r="H63" s="60">
        <v>3</v>
      </c>
      <c r="I63" s="217" t="s">
        <v>82</v>
      </c>
      <c r="J63" s="220" t="s">
        <v>89</v>
      </c>
      <c r="K63" s="220" t="s">
        <v>94</v>
      </c>
      <c r="L63" s="223"/>
    </row>
    <row r="64" spans="1:12" s="48" customFormat="1" x14ac:dyDescent="0.35">
      <c r="A64" s="206"/>
      <c r="B64" s="173"/>
      <c r="C64" s="20" t="s">
        <v>28</v>
      </c>
      <c r="D64" s="20" t="s">
        <v>28</v>
      </c>
      <c r="E64" s="56"/>
      <c r="F64" s="58"/>
      <c r="G64" s="61"/>
      <c r="H64" s="60"/>
      <c r="I64" s="218"/>
      <c r="J64" s="221"/>
      <c r="K64" s="221"/>
      <c r="L64" s="233"/>
    </row>
    <row r="65" spans="1:12" s="48" customFormat="1" x14ac:dyDescent="0.35">
      <c r="A65" s="206"/>
      <c r="B65" s="56" t="s">
        <v>73</v>
      </c>
      <c r="C65" s="20">
        <v>100000</v>
      </c>
      <c r="D65" s="20" t="s">
        <v>28</v>
      </c>
      <c r="E65" s="56"/>
      <c r="F65" s="58"/>
      <c r="G65" s="61"/>
      <c r="H65" s="60"/>
      <c r="I65" s="218"/>
      <c r="J65" s="221"/>
      <c r="K65" s="221"/>
      <c r="L65" s="233"/>
    </row>
    <row r="66" spans="1:12" s="48" customFormat="1" x14ac:dyDescent="0.35">
      <c r="A66" s="206"/>
      <c r="B66" s="56"/>
      <c r="C66" s="20" t="s">
        <v>28</v>
      </c>
      <c r="D66" s="20" t="s">
        <v>28</v>
      </c>
      <c r="E66" s="56"/>
      <c r="F66" s="58"/>
      <c r="G66" s="61"/>
      <c r="H66" s="60"/>
      <c r="I66" s="218"/>
      <c r="J66" s="221"/>
      <c r="K66" s="221"/>
      <c r="L66" s="233"/>
    </row>
    <row r="67" spans="1:12" s="48" customFormat="1" ht="15" thickBot="1" x14ac:dyDescent="0.4">
      <c r="A67" s="206"/>
      <c r="B67" s="62"/>
      <c r="C67" s="24" t="s">
        <v>28</v>
      </c>
      <c r="D67" s="24" t="s">
        <v>28</v>
      </c>
      <c r="E67" s="62"/>
      <c r="F67" s="64"/>
      <c r="G67" s="65"/>
      <c r="H67" s="66"/>
      <c r="I67" s="218"/>
      <c r="J67" s="221"/>
      <c r="K67" s="221"/>
      <c r="L67" s="233"/>
    </row>
    <row r="68" spans="1:12" s="48" customFormat="1" ht="15" thickBot="1" x14ac:dyDescent="0.4">
      <c r="A68" s="243"/>
      <c r="B68" s="67" t="s">
        <v>29</v>
      </c>
      <c r="C68" s="20">
        <f>SUM(C63:C67)</f>
        <v>160000</v>
      </c>
      <c r="D68" s="20">
        <f>SUM(D63:D67)</f>
        <v>57339</v>
      </c>
      <c r="E68" s="69" t="s">
        <v>30</v>
      </c>
      <c r="F68" s="70">
        <f>SUM(F63:F67)</f>
        <v>3</v>
      </c>
      <c r="G68" s="71" t="s">
        <v>30</v>
      </c>
      <c r="H68" s="72">
        <f>SUM(H63:H67)</f>
        <v>3</v>
      </c>
      <c r="I68" s="219"/>
      <c r="J68" s="222"/>
      <c r="K68" s="222"/>
      <c r="L68" s="244"/>
    </row>
    <row r="69" spans="1:12" s="48" customFormat="1" ht="15" thickBot="1" x14ac:dyDescent="0.4"/>
    <row r="70" spans="1:12" s="48" customFormat="1" x14ac:dyDescent="0.35">
      <c r="A70" s="193" t="s">
        <v>279</v>
      </c>
      <c r="B70" s="226" t="s">
        <v>11</v>
      </c>
      <c r="C70" s="227"/>
      <c r="D70" s="228"/>
      <c r="E70" s="198" t="s">
        <v>20</v>
      </c>
      <c r="F70" s="199"/>
      <c r="G70" s="200" t="s">
        <v>12</v>
      </c>
      <c r="H70" s="201"/>
      <c r="I70" s="202" t="s">
        <v>21</v>
      </c>
      <c r="J70" s="195" t="s">
        <v>22</v>
      </c>
      <c r="K70" s="196"/>
      <c r="L70" s="204"/>
    </row>
    <row r="71" spans="1:12" s="48" customFormat="1" ht="39" x14ac:dyDescent="0.35">
      <c r="A71" s="194"/>
      <c r="B71" s="49" t="s">
        <v>14</v>
      </c>
      <c r="C71" s="49" t="s">
        <v>23</v>
      </c>
      <c r="D71" s="49" t="s">
        <v>24</v>
      </c>
      <c r="E71" s="50" t="s">
        <v>25</v>
      </c>
      <c r="F71" s="51" t="s">
        <v>26</v>
      </c>
      <c r="G71" s="52" t="s">
        <v>27</v>
      </c>
      <c r="H71" s="53" t="s">
        <v>26</v>
      </c>
      <c r="I71" s="203"/>
      <c r="J71" s="54" t="s">
        <v>15</v>
      </c>
      <c r="K71" s="54" t="s">
        <v>16</v>
      </c>
      <c r="L71" s="54" t="s">
        <v>18</v>
      </c>
    </row>
    <row r="72" spans="1:12" s="48" customFormat="1" x14ac:dyDescent="0.35">
      <c r="A72" s="205" t="s">
        <v>95</v>
      </c>
      <c r="B72" s="56" t="s">
        <v>309</v>
      </c>
      <c r="C72" s="20">
        <v>35300</v>
      </c>
      <c r="D72" s="20">
        <v>76453</v>
      </c>
      <c r="E72" s="56" t="s">
        <v>96</v>
      </c>
      <c r="F72" s="58">
        <v>3</v>
      </c>
      <c r="G72" s="59"/>
      <c r="H72" s="60">
        <v>3</v>
      </c>
      <c r="I72" s="217" t="s">
        <v>82</v>
      </c>
      <c r="J72" s="220" t="s">
        <v>97</v>
      </c>
      <c r="K72" s="220" t="s">
        <v>98</v>
      </c>
      <c r="L72" s="223"/>
    </row>
    <row r="73" spans="1:12" s="48" customFormat="1" x14ac:dyDescent="0.35">
      <c r="A73" s="206"/>
      <c r="B73" s="56"/>
      <c r="C73" s="20" t="s">
        <v>28</v>
      </c>
      <c r="D73" s="20" t="s">
        <v>28</v>
      </c>
      <c r="E73" s="56"/>
      <c r="F73" s="58"/>
      <c r="G73" s="61"/>
      <c r="H73" s="60"/>
      <c r="I73" s="218"/>
      <c r="J73" s="221"/>
      <c r="K73" s="221"/>
      <c r="L73" s="233"/>
    </row>
    <row r="74" spans="1:12" s="48" customFormat="1" x14ac:dyDescent="0.35">
      <c r="A74" s="206"/>
      <c r="B74" s="56" t="s">
        <v>73</v>
      </c>
      <c r="C74" s="20">
        <v>100000</v>
      </c>
      <c r="D74" s="20" t="s">
        <v>28</v>
      </c>
      <c r="E74" s="56"/>
      <c r="F74" s="58"/>
      <c r="G74" s="61"/>
      <c r="H74" s="60"/>
      <c r="I74" s="218"/>
      <c r="J74" s="221"/>
      <c r="K74" s="221"/>
      <c r="L74" s="233"/>
    </row>
    <row r="75" spans="1:12" s="48" customFormat="1" x14ac:dyDescent="0.35">
      <c r="A75" s="206"/>
      <c r="B75" s="56"/>
      <c r="C75" s="20" t="s">
        <v>28</v>
      </c>
      <c r="D75" s="20" t="s">
        <v>28</v>
      </c>
      <c r="E75" s="56"/>
      <c r="F75" s="58"/>
      <c r="G75" s="61"/>
      <c r="H75" s="60"/>
      <c r="I75" s="218"/>
      <c r="J75" s="221"/>
      <c r="K75" s="221"/>
      <c r="L75" s="233"/>
    </row>
    <row r="76" spans="1:12" s="48" customFormat="1" ht="15" thickBot="1" x14ac:dyDescent="0.4">
      <c r="A76" s="206"/>
      <c r="B76" s="62"/>
      <c r="C76" s="24" t="s">
        <v>28</v>
      </c>
      <c r="D76" s="24" t="s">
        <v>28</v>
      </c>
      <c r="E76" s="62"/>
      <c r="F76" s="64"/>
      <c r="G76" s="65"/>
      <c r="H76" s="66"/>
      <c r="I76" s="218"/>
      <c r="J76" s="221"/>
      <c r="K76" s="221"/>
      <c r="L76" s="233"/>
    </row>
    <row r="77" spans="1:12" s="48" customFormat="1" ht="49.5" customHeight="1" thickBot="1" x14ac:dyDescent="0.4">
      <c r="A77" s="243"/>
      <c r="B77" s="67" t="s">
        <v>29</v>
      </c>
      <c r="C77" s="20">
        <f>SUM(C72:C76)</f>
        <v>135300</v>
      </c>
      <c r="D77" s="20">
        <f>SUM(D72:D76)</f>
        <v>76453</v>
      </c>
      <c r="E77" s="69" t="s">
        <v>30</v>
      </c>
      <c r="F77" s="70">
        <f>SUM(F72:F76)</f>
        <v>3</v>
      </c>
      <c r="G77" s="71" t="s">
        <v>30</v>
      </c>
      <c r="H77" s="72">
        <f>SUM(H72:H76)</f>
        <v>3</v>
      </c>
      <c r="I77" s="219"/>
      <c r="J77" s="222"/>
      <c r="K77" s="222"/>
      <c r="L77" s="244"/>
    </row>
    <row r="78" spans="1:12" s="48" customFormat="1" ht="15" thickBot="1" x14ac:dyDescent="0.4"/>
    <row r="79" spans="1:12" s="48" customFormat="1" x14ac:dyDescent="0.35">
      <c r="A79" s="193" t="s">
        <v>279</v>
      </c>
      <c r="B79" s="226" t="s">
        <v>11</v>
      </c>
      <c r="C79" s="227"/>
      <c r="D79" s="228"/>
      <c r="E79" s="198" t="s">
        <v>20</v>
      </c>
      <c r="F79" s="199"/>
      <c r="G79" s="200" t="s">
        <v>12</v>
      </c>
      <c r="H79" s="201"/>
      <c r="I79" s="202" t="s">
        <v>21</v>
      </c>
      <c r="J79" s="195" t="s">
        <v>22</v>
      </c>
      <c r="K79" s="196"/>
      <c r="L79" s="204"/>
    </row>
    <row r="80" spans="1:12" s="48" customFormat="1" ht="39" x14ac:dyDescent="0.35">
      <c r="A80" s="194"/>
      <c r="B80" s="49" t="s">
        <v>14</v>
      </c>
      <c r="C80" s="49" t="s">
        <v>23</v>
      </c>
      <c r="D80" s="49" t="s">
        <v>24</v>
      </c>
      <c r="E80" s="50" t="s">
        <v>25</v>
      </c>
      <c r="F80" s="51" t="s">
        <v>26</v>
      </c>
      <c r="G80" s="52" t="s">
        <v>27</v>
      </c>
      <c r="H80" s="53" t="s">
        <v>26</v>
      </c>
      <c r="I80" s="203"/>
      <c r="J80" s="54" t="s">
        <v>15</v>
      </c>
      <c r="K80" s="54" t="s">
        <v>16</v>
      </c>
      <c r="L80" s="54" t="s">
        <v>18</v>
      </c>
    </row>
    <row r="81" spans="1:12" s="48" customFormat="1" x14ac:dyDescent="0.35">
      <c r="A81" s="205" t="s">
        <v>99</v>
      </c>
      <c r="B81" s="56" t="s">
        <v>313</v>
      </c>
      <c r="C81" s="20">
        <v>40850</v>
      </c>
      <c r="D81" s="20">
        <v>109218</v>
      </c>
      <c r="E81" s="56" t="s">
        <v>100</v>
      </c>
      <c r="F81" s="58">
        <v>1</v>
      </c>
      <c r="G81" s="59"/>
      <c r="H81" s="60">
        <v>1</v>
      </c>
      <c r="I81" s="217" t="s">
        <v>82</v>
      </c>
      <c r="J81" s="220" t="s">
        <v>101</v>
      </c>
      <c r="K81" s="220" t="s">
        <v>102</v>
      </c>
      <c r="L81" s="223"/>
    </row>
    <row r="82" spans="1:12" s="48" customFormat="1" x14ac:dyDescent="0.35">
      <c r="A82" s="206"/>
      <c r="B82" s="56"/>
      <c r="C82" s="20" t="s">
        <v>28</v>
      </c>
      <c r="D82" s="20" t="s">
        <v>28</v>
      </c>
      <c r="E82" s="56"/>
      <c r="F82" s="58"/>
      <c r="G82" s="61"/>
      <c r="H82" s="60"/>
      <c r="I82" s="218"/>
      <c r="J82" s="221"/>
      <c r="K82" s="221"/>
      <c r="L82" s="233"/>
    </row>
    <row r="83" spans="1:12" s="48" customFormat="1" x14ac:dyDescent="0.35">
      <c r="A83" s="206"/>
      <c r="B83" s="56" t="s">
        <v>73</v>
      </c>
      <c r="C83" s="20">
        <v>100000</v>
      </c>
      <c r="D83" s="20" t="s">
        <v>28</v>
      </c>
      <c r="E83" s="56"/>
      <c r="F83" s="58"/>
      <c r="G83" s="61"/>
      <c r="H83" s="60"/>
      <c r="I83" s="218"/>
      <c r="J83" s="221"/>
      <c r="K83" s="221"/>
      <c r="L83" s="233"/>
    </row>
    <row r="84" spans="1:12" s="48" customFormat="1" x14ac:dyDescent="0.35">
      <c r="A84" s="206"/>
      <c r="B84" s="56"/>
      <c r="C84" s="20" t="s">
        <v>28</v>
      </c>
      <c r="D84" s="20" t="s">
        <v>28</v>
      </c>
      <c r="E84" s="56"/>
      <c r="F84" s="58"/>
      <c r="G84" s="61"/>
      <c r="H84" s="60"/>
      <c r="I84" s="218"/>
      <c r="J84" s="221"/>
      <c r="K84" s="221"/>
      <c r="L84" s="233"/>
    </row>
    <row r="85" spans="1:12" s="48" customFormat="1" ht="15" thickBot="1" x14ac:dyDescent="0.4">
      <c r="A85" s="206"/>
      <c r="B85" s="62"/>
      <c r="C85" s="24" t="s">
        <v>28</v>
      </c>
      <c r="D85" s="24" t="s">
        <v>28</v>
      </c>
      <c r="E85" s="62"/>
      <c r="F85" s="64"/>
      <c r="G85" s="65"/>
      <c r="H85" s="66"/>
      <c r="I85" s="218"/>
      <c r="J85" s="221"/>
      <c r="K85" s="221"/>
      <c r="L85" s="233"/>
    </row>
    <row r="86" spans="1:12" s="48" customFormat="1" ht="205.25" customHeight="1" thickBot="1" x14ac:dyDescent="0.4">
      <c r="A86" s="243"/>
      <c r="B86" s="67" t="s">
        <v>29</v>
      </c>
      <c r="C86" s="20">
        <f>SUM(C81:C85)</f>
        <v>140850</v>
      </c>
      <c r="D86" s="20">
        <f>SUM(D81:D85)</f>
        <v>109218</v>
      </c>
      <c r="E86" s="69" t="s">
        <v>30</v>
      </c>
      <c r="F86" s="70">
        <f>SUM(F81:F85)</f>
        <v>1</v>
      </c>
      <c r="G86" s="71" t="s">
        <v>30</v>
      </c>
      <c r="H86" s="72">
        <f>SUM(H81:H85)</f>
        <v>1</v>
      </c>
      <c r="I86" s="219"/>
      <c r="J86" s="222"/>
      <c r="K86" s="222"/>
      <c r="L86" s="244"/>
    </row>
    <row r="87" spans="1:12" s="48" customFormat="1" ht="15" thickBot="1" x14ac:dyDescent="0.4"/>
    <row r="88" spans="1:12" s="48" customFormat="1" x14ac:dyDescent="0.35">
      <c r="A88" s="193" t="s">
        <v>279</v>
      </c>
      <c r="B88" s="226" t="s">
        <v>11</v>
      </c>
      <c r="C88" s="227"/>
      <c r="D88" s="228"/>
      <c r="E88" s="198" t="s">
        <v>20</v>
      </c>
      <c r="F88" s="199"/>
      <c r="G88" s="200" t="s">
        <v>12</v>
      </c>
      <c r="H88" s="201"/>
      <c r="I88" s="202" t="s">
        <v>21</v>
      </c>
      <c r="J88" s="195" t="s">
        <v>22</v>
      </c>
      <c r="K88" s="196"/>
      <c r="L88" s="204"/>
    </row>
    <row r="89" spans="1:12" s="48" customFormat="1" ht="39" x14ac:dyDescent="0.35">
      <c r="A89" s="194"/>
      <c r="B89" s="49" t="s">
        <v>14</v>
      </c>
      <c r="C89" s="49" t="s">
        <v>23</v>
      </c>
      <c r="D89" s="49" t="s">
        <v>24</v>
      </c>
      <c r="E89" s="50" t="s">
        <v>25</v>
      </c>
      <c r="F89" s="51" t="s">
        <v>26</v>
      </c>
      <c r="G89" s="52" t="s">
        <v>27</v>
      </c>
      <c r="H89" s="53" t="s">
        <v>26</v>
      </c>
      <c r="I89" s="203"/>
      <c r="J89" s="54" t="s">
        <v>15</v>
      </c>
      <c r="K89" s="54" t="s">
        <v>16</v>
      </c>
      <c r="L89" s="54" t="s">
        <v>18</v>
      </c>
    </row>
    <row r="90" spans="1:12" s="48" customFormat="1" x14ac:dyDescent="0.35">
      <c r="A90" s="205" t="s">
        <v>103</v>
      </c>
      <c r="B90" s="56" t="s">
        <v>311</v>
      </c>
      <c r="C90" s="20">
        <f>40850/2</f>
        <v>20425</v>
      </c>
      <c r="D90" s="20">
        <v>152906</v>
      </c>
      <c r="E90" s="56" t="s">
        <v>104</v>
      </c>
      <c r="F90" s="58">
        <v>2</v>
      </c>
      <c r="G90" s="59"/>
      <c r="H90" s="60">
        <v>2</v>
      </c>
      <c r="I90" s="217" t="s">
        <v>82</v>
      </c>
      <c r="J90" s="220" t="s">
        <v>105</v>
      </c>
      <c r="K90" s="220" t="s">
        <v>98</v>
      </c>
      <c r="L90" s="223"/>
    </row>
    <row r="91" spans="1:12" s="48" customFormat="1" x14ac:dyDescent="0.35">
      <c r="A91" s="206"/>
      <c r="B91" s="56" t="s">
        <v>312</v>
      </c>
      <c r="C91" s="20">
        <f>40850/2</f>
        <v>20425</v>
      </c>
      <c r="D91" s="20" t="s">
        <v>28</v>
      </c>
      <c r="E91" s="56" t="s">
        <v>106</v>
      </c>
      <c r="F91" s="58">
        <v>3</v>
      </c>
      <c r="G91" s="61"/>
      <c r="H91" s="60">
        <v>3</v>
      </c>
      <c r="I91" s="218"/>
      <c r="J91" s="221"/>
      <c r="K91" s="221"/>
      <c r="L91" s="233"/>
    </row>
    <row r="92" spans="1:12" s="48" customFormat="1" x14ac:dyDescent="0.35">
      <c r="A92" s="206"/>
      <c r="B92" s="56" t="s">
        <v>73</v>
      </c>
      <c r="C92" s="20">
        <v>100000</v>
      </c>
      <c r="D92" s="20" t="s">
        <v>28</v>
      </c>
      <c r="E92" s="56"/>
      <c r="F92" s="58"/>
      <c r="G92" s="61"/>
      <c r="H92" s="60"/>
      <c r="I92" s="218"/>
      <c r="J92" s="221"/>
      <c r="K92" s="221"/>
      <c r="L92" s="233"/>
    </row>
    <row r="93" spans="1:12" s="48" customFormat="1" x14ac:dyDescent="0.35">
      <c r="A93" s="206"/>
      <c r="B93" s="56"/>
      <c r="C93" s="20" t="s">
        <v>28</v>
      </c>
      <c r="D93" s="20" t="s">
        <v>28</v>
      </c>
      <c r="E93" s="56"/>
      <c r="F93" s="58"/>
      <c r="G93" s="61"/>
      <c r="H93" s="60"/>
      <c r="I93" s="218"/>
      <c r="J93" s="221"/>
      <c r="K93" s="221"/>
      <c r="L93" s="233"/>
    </row>
    <row r="94" spans="1:12" s="48" customFormat="1" ht="15" thickBot="1" x14ac:dyDescent="0.4">
      <c r="A94" s="206"/>
      <c r="B94" s="62"/>
      <c r="C94" s="24" t="s">
        <v>28</v>
      </c>
      <c r="D94" s="24" t="s">
        <v>28</v>
      </c>
      <c r="E94" s="62"/>
      <c r="F94" s="64"/>
      <c r="G94" s="65"/>
      <c r="H94" s="66"/>
      <c r="I94" s="218"/>
      <c r="J94" s="221"/>
      <c r="K94" s="221"/>
      <c r="L94" s="233"/>
    </row>
    <row r="95" spans="1:12" s="48" customFormat="1" ht="47.25" customHeight="1" thickBot="1" x14ac:dyDescent="0.4">
      <c r="A95" s="243"/>
      <c r="B95" s="67" t="s">
        <v>29</v>
      </c>
      <c r="C95" s="17">
        <f>SUM(C90:C94)</f>
        <v>140850</v>
      </c>
      <c r="D95" s="20">
        <f>SUM(D90:D94)</f>
        <v>152906</v>
      </c>
      <c r="E95" s="69" t="s">
        <v>30</v>
      </c>
      <c r="F95" s="70">
        <f>SUM(F90:F94)</f>
        <v>5</v>
      </c>
      <c r="G95" s="71" t="s">
        <v>30</v>
      </c>
      <c r="H95" s="72">
        <f>SUM(H90:H94)</f>
        <v>5</v>
      </c>
      <c r="I95" s="219"/>
      <c r="J95" s="222"/>
      <c r="K95" s="222"/>
      <c r="L95" s="244"/>
    </row>
    <row r="96" spans="1:12" s="48" customFormat="1" ht="15" thickBot="1" x14ac:dyDescent="0.4"/>
    <row r="97" spans="1:13" s="48" customFormat="1" x14ac:dyDescent="0.35">
      <c r="A97" s="193" t="s">
        <v>279</v>
      </c>
      <c r="B97" s="226" t="s">
        <v>11</v>
      </c>
      <c r="C97" s="227"/>
      <c r="D97" s="228"/>
      <c r="E97" s="198" t="s">
        <v>20</v>
      </c>
      <c r="F97" s="199"/>
      <c r="G97" s="200" t="s">
        <v>12</v>
      </c>
      <c r="H97" s="201"/>
      <c r="I97" s="202" t="s">
        <v>21</v>
      </c>
      <c r="J97" s="195" t="s">
        <v>22</v>
      </c>
      <c r="K97" s="196"/>
      <c r="L97" s="204"/>
    </row>
    <row r="98" spans="1:13" s="48" customFormat="1" ht="39" x14ac:dyDescent="0.35">
      <c r="A98" s="194"/>
      <c r="B98" s="49" t="s">
        <v>14</v>
      </c>
      <c r="C98" s="49" t="s">
        <v>23</v>
      </c>
      <c r="D98" s="49" t="s">
        <v>24</v>
      </c>
      <c r="E98" s="50" t="s">
        <v>25</v>
      </c>
      <c r="F98" s="51" t="s">
        <v>26</v>
      </c>
      <c r="G98" s="52" t="s">
        <v>27</v>
      </c>
      <c r="H98" s="53" t="s">
        <v>26</v>
      </c>
      <c r="I98" s="203"/>
      <c r="J98" s="54" t="s">
        <v>15</v>
      </c>
      <c r="K98" s="54" t="s">
        <v>16</v>
      </c>
      <c r="L98" s="54" t="s">
        <v>18</v>
      </c>
    </row>
    <row r="99" spans="1:13" s="48" customFormat="1" x14ac:dyDescent="0.35">
      <c r="A99" s="205" t="s">
        <v>107</v>
      </c>
      <c r="B99" s="56" t="s">
        <v>87</v>
      </c>
      <c r="C99" s="20">
        <v>0</v>
      </c>
      <c r="D99" s="20" t="s">
        <v>28</v>
      </c>
      <c r="E99" s="56" t="s">
        <v>104</v>
      </c>
      <c r="F99" s="58">
        <v>2</v>
      </c>
      <c r="G99" s="59"/>
      <c r="H99" s="60">
        <v>2</v>
      </c>
      <c r="I99" s="217" t="s">
        <v>82</v>
      </c>
      <c r="J99" s="220" t="s">
        <v>108</v>
      </c>
      <c r="K99" s="220" t="s">
        <v>109</v>
      </c>
      <c r="L99" s="223"/>
    </row>
    <row r="100" spans="1:13" s="48" customFormat="1" x14ac:dyDescent="0.35">
      <c r="A100" s="206"/>
      <c r="B100" s="56"/>
      <c r="C100" s="20" t="s">
        <v>28</v>
      </c>
      <c r="D100" s="20" t="s">
        <v>28</v>
      </c>
      <c r="E100" s="56" t="s">
        <v>106</v>
      </c>
      <c r="F100" s="58">
        <v>3</v>
      </c>
      <c r="G100" s="61"/>
      <c r="H100" s="60">
        <v>3</v>
      </c>
      <c r="I100" s="218"/>
      <c r="J100" s="221"/>
      <c r="K100" s="221"/>
      <c r="L100" s="233"/>
    </row>
    <row r="101" spans="1:13" s="48" customFormat="1" x14ac:dyDescent="0.35">
      <c r="A101" s="206"/>
      <c r="B101" s="56"/>
      <c r="C101" s="20" t="s">
        <v>28</v>
      </c>
      <c r="D101" s="20" t="s">
        <v>28</v>
      </c>
      <c r="E101" s="56" t="s">
        <v>88</v>
      </c>
      <c r="F101" s="58">
        <v>10</v>
      </c>
      <c r="G101" s="61"/>
      <c r="H101" s="60">
        <v>10</v>
      </c>
      <c r="I101" s="218"/>
      <c r="J101" s="221"/>
      <c r="K101" s="221"/>
      <c r="L101" s="233"/>
    </row>
    <row r="102" spans="1:13" s="48" customFormat="1" x14ac:dyDescent="0.35">
      <c r="A102" s="206"/>
      <c r="B102" s="56"/>
      <c r="C102" s="20" t="s">
        <v>28</v>
      </c>
      <c r="D102" s="20" t="s">
        <v>28</v>
      </c>
      <c r="E102" s="56" t="s">
        <v>81</v>
      </c>
      <c r="F102" s="58">
        <v>17</v>
      </c>
      <c r="G102" s="61">
        <v>1</v>
      </c>
      <c r="H102" s="60">
        <v>18</v>
      </c>
      <c r="I102" s="218"/>
      <c r="J102" s="221"/>
      <c r="K102" s="221"/>
      <c r="L102" s="233"/>
    </row>
    <row r="103" spans="1:13" s="48" customFormat="1" x14ac:dyDescent="0.35">
      <c r="A103" s="206"/>
      <c r="B103" s="62"/>
      <c r="C103" s="24" t="s">
        <v>28</v>
      </c>
      <c r="D103" s="24" t="s">
        <v>28</v>
      </c>
      <c r="E103" s="62" t="s">
        <v>96</v>
      </c>
      <c r="F103" s="64">
        <v>3</v>
      </c>
      <c r="G103" s="65"/>
      <c r="H103" s="66">
        <v>3</v>
      </c>
      <c r="I103" s="218"/>
      <c r="J103" s="221"/>
      <c r="K103" s="221"/>
      <c r="L103" s="233"/>
    </row>
    <row r="104" spans="1:13" s="48" customFormat="1" ht="15" thickBot="1" x14ac:dyDescent="0.4">
      <c r="A104" s="206"/>
      <c r="B104" s="62"/>
      <c r="C104" s="24" t="s">
        <v>28</v>
      </c>
      <c r="D104" s="24" t="s">
        <v>28</v>
      </c>
      <c r="E104" s="62" t="s">
        <v>100</v>
      </c>
      <c r="F104" s="64">
        <v>1</v>
      </c>
      <c r="G104" s="65"/>
      <c r="H104" s="66">
        <v>1</v>
      </c>
      <c r="I104" s="218"/>
      <c r="J104" s="221"/>
      <c r="K104" s="221"/>
      <c r="L104" s="233"/>
    </row>
    <row r="105" spans="1:13" s="48" customFormat="1" ht="66.75" customHeight="1" thickBot="1" x14ac:dyDescent="0.4">
      <c r="A105" s="243"/>
      <c r="B105" s="67" t="s">
        <v>29</v>
      </c>
      <c r="C105" s="20">
        <v>0</v>
      </c>
      <c r="D105" s="20" t="s">
        <v>28</v>
      </c>
      <c r="E105" s="69" t="s">
        <v>30</v>
      </c>
      <c r="F105" s="70">
        <f>SUM(F99:F104)</f>
        <v>36</v>
      </c>
      <c r="G105" s="71" t="s">
        <v>30</v>
      </c>
      <c r="H105" s="72">
        <v>37</v>
      </c>
      <c r="I105" s="219"/>
      <c r="J105" s="222"/>
      <c r="K105" s="222"/>
      <c r="L105" s="244"/>
    </row>
    <row r="106" spans="1:13" ht="15" thickBot="1" x14ac:dyDescent="0.4"/>
    <row r="107" spans="1:13" s="47" customFormat="1" ht="30" customHeight="1" x14ac:dyDescent="0.35">
      <c r="A107" s="193" t="s">
        <v>280</v>
      </c>
      <c r="B107" s="226" t="s">
        <v>11</v>
      </c>
      <c r="C107" s="227"/>
      <c r="D107" s="228"/>
      <c r="E107" s="198" t="s">
        <v>20</v>
      </c>
      <c r="F107" s="199"/>
      <c r="G107" s="200" t="s">
        <v>12</v>
      </c>
      <c r="H107" s="201"/>
      <c r="I107" s="202" t="s">
        <v>21</v>
      </c>
      <c r="J107" s="195" t="s">
        <v>22</v>
      </c>
      <c r="K107" s="196"/>
      <c r="L107" s="204"/>
    </row>
    <row r="108" spans="1:13" s="55" customFormat="1" ht="45.75" customHeight="1" x14ac:dyDescent="0.3">
      <c r="A108" s="194"/>
      <c r="B108" s="49" t="s">
        <v>14</v>
      </c>
      <c r="C108" s="49" t="s">
        <v>23</v>
      </c>
      <c r="D108" s="49" t="s">
        <v>24</v>
      </c>
      <c r="E108" s="50" t="s">
        <v>25</v>
      </c>
      <c r="F108" s="51" t="s">
        <v>26</v>
      </c>
      <c r="G108" s="52" t="s">
        <v>27</v>
      </c>
      <c r="H108" s="53" t="s">
        <v>26</v>
      </c>
      <c r="I108" s="203"/>
      <c r="J108" s="54" t="s">
        <v>15</v>
      </c>
      <c r="K108" s="54" t="s">
        <v>16</v>
      </c>
      <c r="L108" s="54" t="s">
        <v>18</v>
      </c>
    </row>
    <row r="109" spans="1:13" s="48" customFormat="1" ht="36" x14ac:dyDescent="0.35">
      <c r="A109" s="205" t="s">
        <v>169</v>
      </c>
      <c r="B109" s="85" t="s">
        <v>170</v>
      </c>
      <c r="C109" s="86">
        <v>300900</v>
      </c>
      <c r="D109" s="86">
        <v>240000</v>
      </c>
      <c r="E109" s="85" t="s">
        <v>171</v>
      </c>
      <c r="F109" s="95">
        <v>14</v>
      </c>
      <c r="G109" s="96"/>
      <c r="H109" s="97"/>
      <c r="I109" s="208" t="s">
        <v>172</v>
      </c>
      <c r="J109" s="220" t="s">
        <v>173</v>
      </c>
      <c r="K109" s="220" t="s">
        <v>174</v>
      </c>
      <c r="L109" s="223" t="s">
        <v>175</v>
      </c>
      <c r="M109" s="109"/>
    </row>
    <row r="110" spans="1:13" s="48" customFormat="1" ht="73.75" customHeight="1" x14ac:dyDescent="0.35">
      <c r="A110" s="206"/>
      <c r="B110" s="128" t="s">
        <v>176</v>
      </c>
      <c r="C110" s="86">
        <v>300000</v>
      </c>
      <c r="D110" s="86">
        <v>100000</v>
      </c>
      <c r="E110" s="85"/>
      <c r="F110" s="95"/>
      <c r="G110" s="98"/>
      <c r="H110" s="97"/>
      <c r="I110" s="209"/>
      <c r="J110" s="221"/>
      <c r="K110" s="221"/>
      <c r="L110" s="224"/>
    </row>
    <row r="111" spans="1:13" s="48" customFormat="1" ht="14.4" customHeight="1" x14ac:dyDescent="0.35">
      <c r="A111" s="206"/>
      <c r="B111" s="85"/>
      <c r="C111" s="86" t="s">
        <v>28</v>
      </c>
      <c r="D111" s="86" t="s">
        <v>28</v>
      </c>
      <c r="E111" s="85"/>
      <c r="F111" s="95"/>
      <c r="G111" s="98"/>
      <c r="H111" s="97"/>
      <c r="I111" s="209"/>
      <c r="J111" s="221"/>
      <c r="K111" s="221"/>
      <c r="L111" s="224"/>
    </row>
    <row r="112" spans="1:13" s="48" customFormat="1" ht="14.4" customHeight="1" x14ac:dyDescent="0.35">
      <c r="A112" s="206"/>
      <c r="B112" s="85"/>
      <c r="C112" s="86" t="s">
        <v>28</v>
      </c>
      <c r="D112" s="86" t="s">
        <v>28</v>
      </c>
      <c r="E112" s="85"/>
      <c r="F112" s="95"/>
      <c r="G112" s="98"/>
      <c r="H112" s="97"/>
      <c r="I112" s="209"/>
      <c r="J112" s="221"/>
      <c r="K112" s="221"/>
      <c r="L112" s="224"/>
    </row>
    <row r="113" spans="1:12" s="48" customFormat="1" ht="15" thickBot="1" x14ac:dyDescent="0.4">
      <c r="A113" s="206"/>
      <c r="B113" s="87"/>
      <c r="C113" s="88" t="s">
        <v>28</v>
      </c>
      <c r="D113" s="88" t="s">
        <v>28</v>
      </c>
      <c r="E113" s="87"/>
      <c r="F113" s="99"/>
      <c r="G113" s="100"/>
      <c r="H113" s="101"/>
      <c r="I113" s="209"/>
      <c r="J113" s="221"/>
      <c r="K113" s="221"/>
      <c r="L113" s="224"/>
    </row>
    <row r="114" spans="1:12" s="48" customFormat="1" ht="38.25" customHeight="1" thickBot="1" x14ac:dyDescent="0.4">
      <c r="A114" s="243"/>
      <c r="B114" s="89" t="s">
        <v>29</v>
      </c>
      <c r="C114" s="90">
        <f>SUM(C109:C113)</f>
        <v>600900</v>
      </c>
      <c r="D114" s="90">
        <v>350000</v>
      </c>
      <c r="E114" s="102" t="s">
        <v>30</v>
      </c>
      <c r="F114" s="103">
        <f>SUM(F109:F113)</f>
        <v>14</v>
      </c>
      <c r="G114" s="104" t="s">
        <v>30</v>
      </c>
      <c r="H114" s="105">
        <f>SUM(H109:H113)</f>
        <v>0</v>
      </c>
      <c r="I114" s="245"/>
      <c r="J114" s="222"/>
      <c r="K114" s="222"/>
      <c r="L114" s="225"/>
    </row>
    <row r="115" spans="1:12" s="48" customFormat="1" ht="15" thickBot="1" x14ac:dyDescent="0.4">
      <c r="A115" s="91"/>
      <c r="B115" s="92"/>
      <c r="C115" s="93"/>
      <c r="D115" s="93"/>
      <c r="E115" s="92"/>
      <c r="F115" s="92"/>
      <c r="G115" s="92"/>
      <c r="H115" s="92"/>
      <c r="I115" s="91"/>
      <c r="J115" s="91"/>
      <c r="K115" s="91"/>
      <c r="L115" s="91"/>
    </row>
    <row r="116" spans="1:12" s="47" customFormat="1" ht="29" customHeight="1" x14ac:dyDescent="0.35">
      <c r="A116" s="193" t="s">
        <v>280</v>
      </c>
      <c r="B116" s="195" t="s">
        <v>11</v>
      </c>
      <c r="C116" s="196"/>
      <c r="D116" s="197"/>
      <c r="E116" s="198" t="s">
        <v>20</v>
      </c>
      <c r="F116" s="199"/>
      <c r="G116" s="200" t="s">
        <v>12</v>
      </c>
      <c r="H116" s="201"/>
      <c r="I116" s="202" t="s">
        <v>21</v>
      </c>
      <c r="J116" s="195" t="s">
        <v>13</v>
      </c>
      <c r="K116" s="196"/>
      <c r="L116" s="204"/>
    </row>
    <row r="117" spans="1:12" s="76" customFormat="1" ht="39" x14ac:dyDescent="0.3">
      <c r="A117" s="246"/>
      <c r="B117" s="49" t="s">
        <v>14</v>
      </c>
      <c r="C117" s="49" t="s">
        <v>17</v>
      </c>
      <c r="D117" s="49" t="s">
        <v>24</v>
      </c>
      <c r="E117" s="50" t="s">
        <v>25</v>
      </c>
      <c r="F117" s="51" t="s">
        <v>26</v>
      </c>
      <c r="G117" s="52" t="s">
        <v>27</v>
      </c>
      <c r="H117" s="53" t="s">
        <v>26</v>
      </c>
      <c r="I117" s="203"/>
      <c r="J117" s="54" t="s">
        <v>15</v>
      </c>
      <c r="K117" s="54" t="s">
        <v>16</v>
      </c>
      <c r="L117" s="54" t="s">
        <v>18</v>
      </c>
    </row>
    <row r="118" spans="1:12" s="48" customFormat="1" ht="46.25" customHeight="1" x14ac:dyDescent="0.35">
      <c r="A118" s="205" t="s">
        <v>180</v>
      </c>
      <c r="B118" s="85" t="s">
        <v>177</v>
      </c>
      <c r="C118" s="86">
        <v>97933</v>
      </c>
      <c r="D118" s="86">
        <v>250000</v>
      </c>
      <c r="E118" s="85" t="s">
        <v>178</v>
      </c>
      <c r="F118" s="85">
        <v>14</v>
      </c>
      <c r="G118" s="96"/>
      <c r="H118" s="106"/>
      <c r="I118" s="208" t="s">
        <v>181</v>
      </c>
      <c r="J118" s="220" t="s">
        <v>182</v>
      </c>
      <c r="K118" s="220" t="s">
        <v>183</v>
      </c>
      <c r="L118" s="223" t="s">
        <v>184</v>
      </c>
    </row>
    <row r="119" spans="1:12" s="48" customFormat="1" ht="59.4" customHeight="1" x14ac:dyDescent="0.35">
      <c r="A119" s="206"/>
      <c r="B119" s="85" t="s">
        <v>179</v>
      </c>
      <c r="C119" s="86">
        <v>161943</v>
      </c>
      <c r="D119" s="86" t="s">
        <v>28</v>
      </c>
      <c r="E119" s="85"/>
      <c r="F119" s="85"/>
      <c r="G119" s="98"/>
      <c r="H119" s="106"/>
      <c r="I119" s="209"/>
      <c r="J119" s="221"/>
      <c r="K119" s="221"/>
      <c r="L119" s="224"/>
    </row>
    <row r="120" spans="1:12" s="48" customFormat="1" ht="14.4" customHeight="1" x14ac:dyDescent="0.35">
      <c r="A120" s="206"/>
      <c r="B120" s="85"/>
      <c r="C120" s="86" t="s">
        <v>28</v>
      </c>
      <c r="D120" s="86" t="s">
        <v>28</v>
      </c>
      <c r="E120" s="85"/>
      <c r="F120" s="85"/>
      <c r="G120" s="98"/>
      <c r="H120" s="106"/>
      <c r="I120" s="209"/>
      <c r="J120" s="221"/>
      <c r="K120" s="221"/>
      <c r="L120" s="224"/>
    </row>
    <row r="121" spans="1:12" s="48" customFormat="1" ht="14.4" customHeight="1" x14ac:dyDescent="0.35">
      <c r="A121" s="206"/>
      <c r="B121" s="85"/>
      <c r="C121" s="86" t="s">
        <v>28</v>
      </c>
      <c r="D121" s="86" t="s">
        <v>28</v>
      </c>
      <c r="E121" s="85"/>
      <c r="F121" s="85"/>
      <c r="G121" s="98"/>
      <c r="H121" s="106"/>
      <c r="I121" s="209"/>
      <c r="J121" s="221"/>
      <c r="K121" s="221"/>
      <c r="L121" s="224"/>
    </row>
    <row r="122" spans="1:12" s="48" customFormat="1" ht="15" thickBot="1" x14ac:dyDescent="0.4">
      <c r="A122" s="206"/>
      <c r="B122" s="87"/>
      <c r="C122" s="88" t="s">
        <v>28</v>
      </c>
      <c r="D122" s="88" t="s">
        <v>28</v>
      </c>
      <c r="E122" s="87"/>
      <c r="F122" s="87"/>
      <c r="G122" s="100"/>
      <c r="H122" s="107"/>
      <c r="I122" s="209"/>
      <c r="J122" s="221"/>
      <c r="K122" s="221"/>
      <c r="L122" s="224"/>
    </row>
    <row r="123" spans="1:12" s="48" customFormat="1" ht="109.5" customHeight="1" thickBot="1" x14ac:dyDescent="0.4">
      <c r="A123" s="207"/>
      <c r="B123" s="89" t="s">
        <v>29</v>
      </c>
      <c r="C123" s="90">
        <f>SUM(C118:C122)</f>
        <v>259876</v>
      </c>
      <c r="D123" s="90">
        <f>SUM(D118:D122)</f>
        <v>250000</v>
      </c>
      <c r="E123" s="102" t="s">
        <v>30</v>
      </c>
      <c r="F123" s="103">
        <f>SUM(F118:F122)</f>
        <v>14</v>
      </c>
      <c r="G123" s="104" t="s">
        <v>30</v>
      </c>
      <c r="H123" s="108">
        <f>SUM(H118:H122)</f>
        <v>0</v>
      </c>
      <c r="I123" s="210"/>
      <c r="J123" s="236"/>
      <c r="K123" s="236"/>
      <c r="L123" s="247"/>
    </row>
    <row r="124" spans="1:12" ht="15" thickBot="1" x14ac:dyDescent="0.4"/>
    <row r="125" spans="1:12" s="48" customFormat="1" x14ac:dyDescent="0.35">
      <c r="A125" s="193" t="s">
        <v>281</v>
      </c>
      <c r="B125" s="226" t="s">
        <v>11</v>
      </c>
      <c r="C125" s="227"/>
      <c r="D125" s="228"/>
      <c r="E125" s="198" t="s">
        <v>20</v>
      </c>
      <c r="F125" s="199"/>
      <c r="G125" s="200" t="s">
        <v>12</v>
      </c>
      <c r="H125" s="201"/>
      <c r="I125" s="202" t="s">
        <v>21</v>
      </c>
      <c r="J125" s="195" t="s">
        <v>22</v>
      </c>
      <c r="K125" s="196"/>
      <c r="L125" s="204"/>
    </row>
    <row r="126" spans="1:12" s="48" customFormat="1" ht="39" x14ac:dyDescent="0.35">
      <c r="A126" s="194"/>
      <c r="B126" s="49" t="s">
        <v>14</v>
      </c>
      <c r="C126" s="49" t="s">
        <v>23</v>
      </c>
      <c r="D126" s="49" t="s">
        <v>24</v>
      </c>
      <c r="E126" s="50" t="s">
        <v>25</v>
      </c>
      <c r="F126" s="51" t="s">
        <v>26</v>
      </c>
      <c r="G126" s="52" t="s">
        <v>27</v>
      </c>
      <c r="H126" s="53" t="s">
        <v>26</v>
      </c>
      <c r="I126" s="203"/>
      <c r="J126" s="54" t="s">
        <v>15</v>
      </c>
      <c r="K126" s="54" t="s">
        <v>16</v>
      </c>
      <c r="L126" s="54" t="s">
        <v>18</v>
      </c>
    </row>
    <row r="127" spans="1:12" s="48" customFormat="1" x14ac:dyDescent="0.35">
      <c r="A127" s="205" t="s">
        <v>185</v>
      </c>
      <c r="B127" s="56" t="s">
        <v>189</v>
      </c>
      <c r="C127" s="20">
        <v>86243</v>
      </c>
      <c r="D127" s="20" t="s">
        <v>28</v>
      </c>
      <c r="E127" s="56" t="s">
        <v>190</v>
      </c>
      <c r="F127" s="58">
        <v>2</v>
      </c>
      <c r="G127" s="59"/>
      <c r="H127" s="60"/>
      <c r="I127" s="217"/>
      <c r="J127" s="220" t="s">
        <v>186</v>
      </c>
      <c r="K127" s="220" t="s">
        <v>187</v>
      </c>
      <c r="L127" s="223" t="s">
        <v>188</v>
      </c>
    </row>
    <row r="128" spans="1:12" s="48" customFormat="1" x14ac:dyDescent="0.35">
      <c r="A128" s="206"/>
      <c r="B128" s="56"/>
      <c r="C128" s="20" t="s">
        <v>28</v>
      </c>
      <c r="D128" s="20" t="s">
        <v>28</v>
      </c>
      <c r="E128" s="56"/>
      <c r="F128" s="58"/>
      <c r="G128" s="61"/>
      <c r="H128" s="60"/>
      <c r="I128" s="218"/>
      <c r="J128" s="221"/>
      <c r="K128" s="221"/>
      <c r="L128" s="233"/>
    </row>
    <row r="129" spans="1:13" s="48" customFormat="1" x14ac:dyDescent="0.35">
      <c r="A129" s="206"/>
      <c r="B129" s="56"/>
      <c r="C129" s="20" t="s">
        <v>28</v>
      </c>
      <c r="D129" s="20" t="s">
        <v>28</v>
      </c>
      <c r="E129" s="56"/>
      <c r="F129" s="58"/>
      <c r="G129" s="61"/>
      <c r="H129" s="60"/>
      <c r="I129" s="218"/>
      <c r="J129" s="221"/>
      <c r="K129" s="221"/>
      <c r="L129" s="233"/>
      <c r="M129" s="48" t="s">
        <v>306</v>
      </c>
    </row>
    <row r="130" spans="1:13" s="48" customFormat="1" x14ac:dyDescent="0.35">
      <c r="A130" s="206"/>
      <c r="B130" s="56"/>
      <c r="C130" s="20" t="s">
        <v>28</v>
      </c>
      <c r="D130" s="20" t="s">
        <v>28</v>
      </c>
      <c r="E130" s="56"/>
      <c r="F130" s="58"/>
      <c r="G130" s="61"/>
      <c r="H130" s="60"/>
      <c r="I130" s="218"/>
      <c r="J130" s="221"/>
      <c r="K130" s="221"/>
      <c r="L130" s="233"/>
    </row>
    <row r="131" spans="1:13" s="48" customFormat="1" x14ac:dyDescent="0.35">
      <c r="A131" s="206"/>
      <c r="B131" s="62"/>
      <c r="C131" s="24" t="s">
        <v>28</v>
      </c>
      <c r="D131" s="24" t="s">
        <v>28</v>
      </c>
      <c r="E131" s="62"/>
      <c r="F131" s="64"/>
      <c r="G131" s="65"/>
      <c r="H131" s="66"/>
      <c r="I131" s="218"/>
      <c r="J131" s="221"/>
      <c r="K131" s="221"/>
      <c r="L131" s="233"/>
    </row>
    <row r="132" spans="1:13" s="48" customFormat="1" ht="15" thickBot="1" x14ac:dyDescent="0.4">
      <c r="A132" s="206"/>
      <c r="B132" s="62"/>
      <c r="C132" s="24" t="s">
        <v>28</v>
      </c>
      <c r="D132" s="24" t="s">
        <v>28</v>
      </c>
      <c r="E132" s="62"/>
      <c r="F132" s="64"/>
      <c r="G132" s="65"/>
      <c r="H132" s="66"/>
      <c r="I132" s="218"/>
      <c r="J132" s="221"/>
      <c r="K132" s="221"/>
      <c r="L132" s="233"/>
    </row>
    <row r="133" spans="1:13" s="48" customFormat="1" ht="242.25" customHeight="1" thickBot="1" x14ac:dyDescent="0.4">
      <c r="A133" s="243"/>
      <c r="B133" s="67" t="s">
        <v>29</v>
      </c>
      <c r="C133" s="20">
        <f>SUM(C127:C132)</f>
        <v>86243</v>
      </c>
      <c r="D133" s="20" t="s">
        <v>28</v>
      </c>
      <c r="E133" s="69" t="s">
        <v>30</v>
      </c>
      <c r="F133" s="70">
        <f>SUM(F127:F132)</f>
        <v>2</v>
      </c>
      <c r="G133" s="71" t="s">
        <v>30</v>
      </c>
      <c r="H133" s="72"/>
      <c r="I133" s="219"/>
      <c r="J133" s="222"/>
      <c r="K133" s="222"/>
      <c r="L133" s="244"/>
    </row>
    <row r="134" spans="1:13" ht="15" thickBot="1" x14ac:dyDescent="0.4"/>
    <row r="135" spans="1:13" s="48" customFormat="1" x14ac:dyDescent="0.35">
      <c r="A135" s="193" t="s">
        <v>282</v>
      </c>
      <c r="B135" s="226" t="s">
        <v>11</v>
      </c>
      <c r="C135" s="227"/>
      <c r="D135" s="228"/>
      <c r="E135" s="198" t="s">
        <v>20</v>
      </c>
      <c r="F135" s="199"/>
      <c r="G135" s="200" t="s">
        <v>12</v>
      </c>
      <c r="H135" s="201"/>
      <c r="I135" s="202" t="s">
        <v>21</v>
      </c>
      <c r="J135" s="195" t="s">
        <v>22</v>
      </c>
      <c r="K135" s="196"/>
      <c r="L135" s="204"/>
    </row>
    <row r="136" spans="1:13" s="48" customFormat="1" ht="39" x14ac:dyDescent="0.35">
      <c r="A136" s="194"/>
      <c r="B136" s="49" t="s">
        <v>14</v>
      </c>
      <c r="C136" s="49" t="s">
        <v>23</v>
      </c>
      <c r="D136" s="49" t="s">
        <v>24</v>
      </c>
      <c r="E136" s="50" t="s">
        <v>25</v>
      </c>
      <c r="F136" s="51" t="s">
        <v>26</v>
      </c>
      <c r="G136" s="52" t="s">
        <v>27</v>
      </c>
      <c r="H136" s="53" t="s">
        <v>26</v>
      </c>
      <c r="I136" s="203"/>
      <c r="J136" s="54" t="s">
        <v>15</v>
      </c>
      <c r="K136" s="54" t="s">
        <v>16</v>
      </c>
      <c r="L136" s="54" t="s">
        <v>18</v>
      </c>
    </row>
    <row r="137" spans="1:13" s="48" customFormat="1" x14ac:dyDescent="0.35">
      <c r="A137" s="205" t="s">
        <v>191</v>
      </c>
      <c r="B137" s="56" t="s">
        <v>73</v>
      </c>
      <c r="C137" s="20">
        <v>36000</v>
      </c>
      <c r="D137" s="20"/>
      <c r="E137" s="56"/>
      <c r="F137" s="58"/>
      <c r="G137" s="59" t="s">
        <v>196</v>
      </c>
      <c r="H137" s="60">
        <v>1</v>
      </c>
      <c r="I137" s="217"/>
      <c r="J137" s="220" t="s">
        <v>192</v>
      </c>
      <c r="K137" s="220" t="s">
        <v>193</v>
      </c>
      <c r="L137" s="223" t="s">
        <v>194</v>
      </c>
      <c r="M137" s="48" t="s">
        <v>195</v>
      </c>
    </row>
    <row r="138" spans="1:13" s="48" customFormat="1" x14ac:dyDescent="0.35">
      <c r="A138" s="206"/>
      <c r="B138" s="56" t="s">
        <v>197</v>
      </c>
      <c r="C138" s="20">
        <v>7122</v>
      </c>
      <c r="D138" s="20">
        <v>32878</v>
      </c>
      <c r="E138" s="56"/>
      <c r="F138" s="58"/>
      <c r="G138" s="61"/>
      <c r="H138" s="60"/>
      <c r="I138" s="218"/>
      <c r="J138" s="221"/>
      <c r="K138" s="221"/>
      <c r="L138" s="233"/>
    </row>
    <row r="139" spans="1:13" s="48" customFormat="1" x14ac:dyDescent="0.35">
      <c r="A139" s="206"/>
      <c r="B139" s="56"/>
      <c r="C139" s="20" t="s">
        <v>28</v>
      </c>
      <c r="D139" s="20" t="s">
        <v>28</v>
      </c>
      <c r="E139" s="56"/>
      <c r="F139" s="58"/>
      <c r="G139" s="61"/>
      <c r="H139" s="60"/>
      <c r="I139" s="218"/>
      <c r="J139" s="221"/>
      <c r="K139" s="221"/>
      <c r="L139" s="233"/>
    </row>
    <row r="140" spans="1:13" s="48" customFormat="1" x14ac:dyDescent="0.35">
      <c r="A140" s="206"/>
      <c r="B140" s="56"/>
      <c r="C140" s="20" t="s">
        <v>28</v>
      </c>
      <c r="D140" s="20" t="s">
        <v>28</v>
      </c>
      <c r="E140" s="56"/>
      <c r="F140" s="58"/>
      <c r="G140" s="61"/>
      <c r="H140" s="60"/>
      <c r="I140" s="218"/>
      <c r="J140" s="221"/>
      <c r="K140" s="221"/>
      <c r="L140" s="233"/>
    </row>
    <row r="141" spans="1:13" s="48" customFormat="1" x14ac:dyDescent="0.35">
      <c r="A141" s="206"/>
      <c r="B141" s="62"/>
      <c r="C141" s="24" t="s">
        <v>28</v>
      </c>
      <c r="D141" s="24" t="s">
        <v>28</v>
      </c>
      <c r="E141" s="62"/>
      <c r="F141" s="64"/>
      <c r="G141" s="65"/>
      <c r="H141" s="66"/>
      <c r="I141" s="218"/>
      <c r="J141" s="221"/>
      <c r="K141" s="221"/>
      <c r="L141" s="233"/>
    </row>
    <row r="142" spans="1:13" s="48" customFormat="1" ht="15" thickBot="1" x14ac:dyDescent="0.4">
      <c r="A142" s="206"/>
      <c r="B142" s="62"/>
      <c r="C142" s="24" t="s">
        <v>28</v>
      </c>
      <c r="D142" s="24" t="s">
        <v>28</v>
      </c>
      <c r="E142" s="62"/>
      <c r="F142" s="64"/>
      <c r="G142" s="65"/>
      <c r="H142" s="66"/>
      <c r="I142" s="218"/>
      <c r="J142" s="221"/>
      <c r="K142" s="221"/>
      <c r="L142" s="233"/>
    </row>
    <row r="143" spans="1:13" s="48" customFormat="1" ht="270.75" customHeight="1" thickBot="1" x14ac:dyDescent="0.4">
      <c r="A143" s="243"/>
      <c r="B143" s="67" t="s">
        <v>29</v>
      </c>
      <c r="C143" s="20">
        <f>SUM(C137:C142)</f>
        <v>43122</v>
      </c>
      <c r="D143" s="20" t="s">
        <v>28</v>
      </c>
      <c r="E143" s="69" t="s">
        <v>30</v>
      </c>
      <c r="F143" s="70">
        <f>SUM(F137:F142)</f>
        <v>0</v>
      </c>
      <c r="G143" s="71" t="s">
        <v>30</v>
      </c>
      <c r="H143" s="72"/>
      <c r="I143" s="219"/>
      <c r="J143" s="222"/>
      <c r="K143" s="222"/>
      <c r="L143" s="244"/>
    </row>
    <row r="144" spans="1:13" ht="15" thickBot="1" x14ac:dyDescent="0.4"/>
    <row r="145" spans="1:13" s="48" customFormat="1" x14ac:dyDescent="0.35">
      <c r="A145" s="193" t="s">
        <v>283</v>
      </c>
      <c r="B145" s="226" t="s">
        <v>11</v>
      </c>
      <c r="C145" s="227"/>
      <c r="D145" s="228"/>
      <c r="E145" s="198" t="s">
        <v>20</v>
      </c>
      <c r="F145" s="199"/>
      <c r="G145" s="200" t="s">
        <v>12</v>
      </c>
      <c r="H145" s="201"/>
      <c r="I145" s="202" t="s">
        <v>21</v>
      </c>
      <c r="J145" s="195" t="s">
        <v>22</v>
      </c>
      <c r="K145" s="196"/>
      <c r="L145" s="204"/>
    </row>
    <row r="146" spans="1:13" s="48" customFormat="1" ht="39" x14ac:dyDescent="0.35">
      <c r="A146" s="194"/>
      <c r="B146" s="49" t="s">
        <v>14</v>
      </c>
      <c r="C146" s="49" t="s">
        <v>23</v>
      </c>
      <c r="D146" s="49" t="s">
        <v>24</v>
      </c>
      <c r="E146" s="50" t="s">
        <v>25</v>
      </c>
      <c r="F146" s="51" t="s">
        <v>26</v>
      </c>
      <c r="G146" s="52" t="s">
        <v>27</v>
      </c>
      <c r="H146" s="53" t="s">
        <v>26</v>
      </c>
      <c r="I146" s="203"/>
      <c r="J146" s="54" t="s">
        <v>15</v>
      </c>
      <c r="K146" s="54" t="s">
        <v>16</v>
      </c>
      <c r="L146" s="54" t="s">
        <v>18</v>
      </c>
    </row>
    <row r="147" spans="1:13" s="48" customFormat="1" x14ac:dyDescent="0.35">
      <c r="A147" s="205" t="s">
        <v>199</v>
      </c>
      <c r="B147" s="56" t="s">
        <v>198</v>
      </c>
      <c r="C147" s="20">
        <v>0</v>
      </c>
      <c r="D147" s="20" t="s">
        <v>28</v>
      </c>
      <c r="E147" s="56"/>
      <c r="F147" s="58" t="s">
        <v>201</v>
      </c>
      <c r="G147" s="59"/>
      <c r="H147" s="60"/>
      <c r="I147" s="217"/>
      <c r="J147" s="220"/>
      <c r="K147" s="220"/>
      <c r="L147" s="223"/>
      <c r="M147" s="48" t="s">
        <v>270</v>
      </c>
    </row>
    <row r="148" spans="1:13" s="48" customFormat="1" x14ac:dyDescent="0.35">
      <c r="A148" s="206"/>
      <c r="B148" s="56" t="s">
        <v>73</v>
      </c>
      <c r="C148" s="20" t="s">
        <v>28</v>
      </c>
      <c r="D148" s="20" t="s">
        <v>28</v>
      </c>
      <c r="E148" s="56"/>
      <c r="F148" s="58"/>
      <c r="G148" s="61"/>
      <c r="H148" s="60"/>
      <c r="I148" s="218"/>
      <c r="J148" s="221"/>
      <c r="K148" s="221"/>
      <c r="L148" s="233"/>
    </row>
    <row r="149" spans="1:13" s="48" customFormat="1" x14ac:dyDescent="0.35">
      <c r="A149" s="206"/>
      <c r="B149" s="56"/>
      <c r="C149" s="20" t="s">
        <v>28</v>
      </c>
      <c r="D149" s="20" t="s">
        <v>28</v>
      </c>
      <c r="E149" s="56"/>
      <c r="F149" s="58"/>
      <c r="G149" s="61"/>
      <c r="H149" s="60"/>
      <c r="I149" s="218"/>
      <c r="J149" s="221"/>
      <c r="K149" s="221"/>
      <c r="L149" s="233"/>
    </row>
    <row r="150" spans="1:13" s="48" customFormat="1" x14ac:dyDescent="0.35">
      <c r="A150" s="206"/>
      <c r="B150" s="56"/>
      <c r="C150" s="20" t="s">
        <v>28</v>
      </c>
      <c r="D150" s="20" t="s">
        <v>28</v>
      </c>
      <c r="E150" s="56"/>
      <c r="F150" s="58"/>
      <c r="G150" s="61"/>
      <c r="H150" s="60"/>
      <c r="I150" s="218"/>
      <c r="J150" s="221"/>
      <c r="K150" s="221"/>
      <c r="L150" s="233"/>
    </row>
    <row r="151" spans="1:13" s="48" customFormat="1" x14ac:dyDescent="0.35">
      <c r="A151" s="206"/>
      <c r="B151" s="62"/>
      <c r="C151" s="24" t="s">
        <v>28</v>
      </c>
      <c r="D151" s="24" t="s">
        <v>28</v>
      </c>
      <c r="E151" s="62"/>
      <c r="F151" s="64"/>
      <c r="G151" s="65"/>
      <c r="H151" s="66"/>
      <c r="I151" s="218"/>
      <c r="J151" s="221"/>
      <c r="K151" s="221"/>
      <c r="L151" s="233"/>
    </row>
    <row r="152" spans="1:13" s="48" customFormat="1" ht="15" thickBot="1" x14ac:dyDescent="0.4">
      <c r="A152" s="206"/>
      <c r="B152" s="62"/>
      <c r="C152" s="24" t="s">
        <v>28</v>
      </c>
      <c r="D152" s="24" t="s">
        <v>28</v>
      </c>
      <c r="E152" s="62"/>
      <c r="F152" s="64"/>
      <c r="G152" s="65"/>
      <c r="H152" s="66"/>
      <c r="I152" s="218"/>
      <c r="J152" s="221"/>
      <c r="K152" s="221"/>
      <c r="L152" s="233"/>
    </row>
    <row r="153" spans="1:13" s="48" customFormat="1" ht="39.75" customHeight="1" thickBot="1" x14ac:dyDescent="0.4">
      <c r="A153" s="243"/>
      <c r="B153" s="67" t="s">
        <v>29</v>
      </c>
      <c r="C153" s="20">
        <v>0</v>
      </c>
      <c r="D153" s="20" t="s">
        <v>28</v>
      </c>
      <c r="E153" s="69" t="s">
        <v>30</v>
      </c>
      <c r="F153" s="70">
        <f>SUM(F147:F152)</f>
        <v>0</v>
      </c>
      <c r="G153" s="71" t="s">
        <v>30</v>
      </c>
      <c r="H153" s="72"/>
      <c r="I153" s="219"/>
      <c r="J153" s="222"/>
      <c r="K153" s="222"/>
      <c r="L153" s="244"/>
    </row>
    <row r="154" spans="1:13" ht="15" thickBot="1" x14ac:dyDescent="0.4"/>
    <row r="155" spans="1:13" s="48" customFormat="1" x14ac:dyDescent="0.35">
      <c r="A155" s="193" t="s">
        <v>283</v>
      </c>
      <c r="B155" s="226" t="s">
        <v>11</v>
      </c>
      <c r="C155" s="227"/>
      <c r="D155" s="228"/>
      <c r="E155" s="198" t="s">
        <v>20</v>
      </c>
      <c r="F155" s="199"/>
      <c r="G155" s="200" t="s">
        <v>12</v>
      </c>
      <c r="H155" s="201"/>
      <c r="I155" s="202" t="s">
        <v>21</v>
      </c>
      <c r="J155" s="195" t="s">
        <v>22</v>
      </c>
      <c r="K155" s="196"/>
      <c r="L155" s="204"/>
    </row>
    <row r="156" spans="1:13" s="48" customFormat="1" ht="39" x14ac:dyDescent="0.35">
      <c r="A156" s="194"/>
      <c r="B156" s="49" t="s">
        <v>14</v>
      </c>
      <c r="C156" s="49" t="s">
        <v>23</v>
      </c>
      <c r="D156" s="49" t="s">
        <v>24</v>
      </c>
      <c r="E156" s="50" t="s">
        <v>25</v>
      </c>
      <c r="F156" s="51" t="s">
        <v>26</v>
      </c>
      <c r="G156" s="52" t="s">
        <v>27</v>
      </c>
      <c r="H156" s="53" t="s">
        <v>26</v>
      </c>
      <c r="I156" s="203"/>
      <c r="J156" s="54" t="s">
        <v>15</v>
      </c>
      <c r="K156" s="54" t="s">
        <v>16</v>
      </c>
      <c r="L156" s="54" t="s">
        <v>18</v>
      </c>
    </row>
    <row r="157" spans="1:13" s="48" customFormat="1" x14ac:dyDescent="0.35">
      <c r="A157" s="205" t="s">
        <v>200</v>
      </c>
      <c r="B157" s="56" t="s">
        <v>198</v>
      </c>
      <c r="C157" s="20">
        <v>900000</v>
      </c>
      <c r="D157" s="20">
        <v>450000</v>
      </c>
      <c r="E157" s="56">
        <v>1</v>
      </c>
      <c r="F157" s="58"/>
      <c r="G157" s="59"/>
      <c r="H157" s="60"/>
      <c r="I157" s="217" t="s">
        <v>271</v>
      </c>
      <c r="J157" s="220" t="s">
        <v>202</v>
      </c>
      <c r="K157" s="220" t="s">
        <v>202</v>
      </c>
      <c r="L157" s="223"/>
    </row>
    <row r="158" spans="1:13" s="48" customFormat="1" x14ac:dyDescent="0.35">
      <c r="A158" s="206"/>
      <c r="B158" s="56" t="s">
        <v>73</v>
      </c>
      <c r="C158" s="20">
        <v>600000</v>
      </c>
      <c r="D158" s="20" t="s">
        <v>28</v>
      </c>
      <c r="E158" s="56"/>
      <c r="F158" s="58"/>
      <c r="G158" s="61"/>
      <c r="H158" s="60"/>
      <c r="I158" s="218"/>
      <c r="J158" s="221"/>
      <c r="K158" s="221"/>
      <c r="L158" s="233"/>
    </row>
    <row r="159" spans="1:13" s="48" customFormat="1" x14ac:dyDescent="0.35">
      <c r="A159" s="206"/>
      <c r="B159" s="56"/>
      <c r="C159" s="20" t="s">
        <v>28</v>
      </c>
      <c r="D159" s="20" t="s">
        <v>28</v>
      </c>
      <c r="E159" s="56"/>
      <c r="F159" s="58"/>
      <c r="G159" s="61"/>
      <c r="H159" s="60"/>
      <c r="I159" s="218"/>
      <c r="J159" s="221"/>
      <c r="K159" s="221"/>
      <c r="L159" s="233"/>
    </row>
    <row r="160" spans="1:13" s="48" customFormat="1" x14ac:dyDescent="0.35">
      <c r="A160" s="206"/>
      <c r="B160" s="56"/>
      <c r="C160" s="20" t="s">
        <v>28</v>
      </c>
      <c r="D160" s="20" t="s">
        <v>28</v>
      </c>
      <c r="E160" s="56"/>
      <c r="F160" s="58"/>
      <c r="G160" s="61"/>
      <c r="H160" s="60"/>
      <c r="I160" s="218"/>
      <c r="J160" s="221"/>
      <c r="K160" s="221"/>
      <c r="L160" s="233"/>
    </row>
    <row r="161" spans="1:12" s="48" customFormat="1" x14ac:dyDescent="0.35">
      <c r="A161" s="206"/>
      <c r="B161" s="62"/>
      <c r="C161" s="24" t="s">
        <v>28</v>
      </c>
      <c r="D161" s="24" t="s">
        <v>28</v>
      </c>
      <c r="E161" s="62"/>
      <c r="F161" s="64"/>
      <c r="G161" s="65"/>
      <c r="H161" s="66"/>
      <c r="I161" s="218"/>
      <c r="J161" s="221"/>
      <c r="K161" s="221"/>
      <c r="L161" s="233"/>
    </row>
    <row r="162" spans="1:12" s="48" customFormat="1" ht="15" thickBot="1" x14ac:dyDescent="0.4">
      <c r="A162" s="206"/>
      <c r="B162" s="62"/>
      <c r="C162" s="24" t="s">
        <v>28</v>
      </c>
      <c r="D162" s="24" t="s">
        <v>28</v>
      </c>
      <c r="E162" s="62"/>
      <c r="F162" s="64"/>
      <c r="G162" s="65"/>
      <c r="H162" s="66"/>
      <c r="I162" s="218"/>
      <c r="J162" s="221"/>
      <c r="K162" s="221"/>
      <c r="L162" s="233"/>
    </row>
    <row r="163" spans="1:12" s="48" customFormat="1" ht="179.4" customHeight="1" thickBot="1" x14ac:dyDescent="0.4">
      <c r="A163" s="243"/>
      <c r="B163" s="67" t="s">
        <v>29</v>
      </c>
      <c r="C163" s="20">
        <f>SUM(C157:C162)</f>
        <v>1500000</v>
      </c>
      <c r="D163" s="20">
        <f>SUM(D157:D162)</f>
        <v>450000</v>
      </c>
      <c r="E163" s="69" t="s">
        <v>30</v>
      </c>
      <c r="F163" s="70">
        <f>SUM(F157:F162)</f>
        <v>0</v>
      </c>
      <c r="G163" s="71" t="s">
        <v>30</v>
      </c>
      <c r="H163" s="72"/>
      <c r="I163" s="219"/>
      <c r="J163" s="222"/>
      <c r="K163" s="222"/>
      <c r="L163" s="244"/>
    </row>
    <row r="164" spans="1:12" s="48" customFormat="1" x14ac:dyDescent="0.35"/>
    <row r="165" spans="1:12" s="48" customFormat="1" x14ac:dyDescent="0.35"/>
    <row r="166" spans="1:12" s="48" customFormat="1" x14ac:dyDescent="0.35"/>
    <row r="167" spans="1:12" s="48" customFormat="1" ht="15" thickBot="1" x14ac:dyDescent="0.4"/>
    <row r="168" spans="1:12" s="47" customFormat="1" ht="30" customHeight="1" x14ac:dyDescent="0.35">
      <c r="A168" s="193" t="s">
        <v>284</v>
      </c>
      <c r="B168" s="226" t="s">
        <v>11</v>
      </c>
      <c r="C168" s="227"/>
      <c r="D168" s="228"/>
      <c r="E168" s="198" t="s">
        <v>20</v>
      </c>
      <c r="F168" s="199"/>
      <c r="G168" s="200" t="s">
        <v>12</v>
      </c>
      <c r="H168" s="201"/>
      <c r="I168" s="202" t="s">
        <v>21</v>
      </c>
      <c r="J168" s="195" t="s">
        <v>22</v>
      </c>
      <c r="K168" s="196"/>
      <c r="L168" s="204"/>
    </row>
    <row r="169" spans="1:12" s="55" customFormat="1" ht="39" x14ac:dyDescent="0.3">
      <c r="A169" s="194"/>
      <c r="B169" s="49" t="s">
        <v>14</v>
      </c>
      <c r="C169" s="49" t="s">
        <v>23</v>
      </c>
      <c r="D169" s="49" t="s">
        <v>24</v>
      </c>
      <c r="E169" s="50" t="s">
        <v>25</v>
      </c>
      <c r="F169" s="51" t="s">
        <v>26</v>
      </c>
      <c r="G169" s="52" t="s">
        <v>27</v>
      </c>
      <c r="H169" s="53" t="s">
        <v>26</v>
      </c>
      <c r="I169" s="203"/>
      <c r="J169" s="54" t="s">
        <v>15</v>
      </c>
      <c r="K169" s="54" t="s">
        <v>16</v>
      </c>
      <c r="L169" s="54" t="s">
        <v>18</v>
      </c>
    </row>
    <row r="170" spans="1:12" s="48" customFormat="1" x14ac:dyDescent="0.35">
      <c r="A170" s="205" t="s">
        <v>110</v>
      </c>
      <c r="B170" s="85" t="s">
        <v>73</v>
      </c>
      <c r="C170" s="145">
        <v>85000</v>
      </c>
      <c r="D170" s="86">
        <v>40000</v>
      </c>
      <c r="E170" s="56" t="s">
        <v>111</v>
      </c>
      <c r="F170" s="58">
        <v>4</v>
      </c>
      <c r="G170" s="59"/>
      <c r="H170" s="60"/>
      <c r="I170" s="208" t="s">
        <v>112</v>
      </c>
      <c r="J170" s="220" t="s">
        <v>113</v>
      </c>
      <c r="K170" s="220" t="s">
        <v>114</v>
      </c>
      <c r="L170" s="223" t="s">
        <v>115</v>
      </c>
    </row>
    <row r="171" spans="1:12" s="48" customFormat="1" ht="14.4" customHeight="1" x14ac:dyDescent="0.35">
      <c r="A171" s="206"/>
      <c r="B171" s="85"/>
      <c r="C171" s="86" t="s">
        <v>28</v>
      </c>
      <c r="D171" s="86" t="s">
        <v>28</v>
      </c>
      <c r="E171" s="56"/>
      <c r="F171" s="58"/>
      <c r="G171" s="61"/>
      <c r="H171" s="60"/>
      <c r="I171" s="209"/>
      <c r="J171" s="221"/>
      <c r="K171" s="221"/>
      <c r="L171" s="224"/>
    </row>
    <row r="172" spans="1:12" s="48" customFormat="1" ht="14.4" customHeight="1" x14ac:dyDescent="0.35">
      <c r="A172" s="206"/>
      <c r="B172" s="85"/>
      <c r="C172" s="86" t="s">
        <v>28</v>
      </c>
      <c r="D172" s="86" t="s">
        <v>28</v>
      </c>
      <c r="E172" s="56"/>
      <c r="F172" s="58"/>
      <c r="G172" s="61"/>
      <c r="H172" s="60"/>
      <c r="I172" s="209"/>
      <c r="J172" s="221"/>
      <c r="K172" s="221"/>
      <c r="L172" s="224"/>
    </row>
    <row r="173" spans="1:12" s="48" customFormat="1" ht="14.4" customHeight="1" x14ac:dyDescent="0.35">
      <c r="A173" s="206"/>
      <c r="B173" s="85"/>
      <c r="C173" s="86" t="s">
        <v>28</v>
      </c>
      <c r="D173" s="86" t="s">
        <v>28</v>
      </c>
      <c r="E173" s="56"/>
      <c r="F173" s="58"/>
      <c r="G173" s="61"/>
      <c r="H173" s="60"/>
      <c r="I173" s="209"/>
      <c r="J173" s="221"/>
      <c r="K173" s="221"/>
      <c r="L173" s="224"/>
    </row>
    <row r="174" spans="1:12" s="48" customFormat="1" ht="14.4" customHeight="1" x14ac:dyDescent="0.35">
      <c r="A174" s="206"/>
      <c r="B174" s="87"/>
      <c r="C174" s="88"/>
      <c r="D174" s="88"/>
      <c r="E174" s="62"/>
      <c r="F174" s="64"/>
      <c r="G174" s="65"/>
      <c r="H174" s="66"/>
      <c r="I174" s="209"/>
      <c r="J174" s="221"/>
      <c r="K174" s="221"/>
      <c r="L174" s="224"/>
    </row>
    <row r="175" spans="1:12" s="48" customFormat="1" ht="15" thickBot="1" x14ac:dyDescent="0.4">
      <c r="A175" s="206"/>
      <c r="B175" s="87"/>
      <c r="C175" s="88" t="s">
        <v>28</v>
      </c>
      <c r="D175" s="88" t="s">
        <v>28</v>
      </c>
      <c r="E175" s="62"/>
      <c r="F175" s="64"/>
      <c r="G175" s="65"/>
      <c r="H175" s="66"/>
      <c r="I175" s="209"/>
      <c r="J175" s="221"/>
      <c r="K175" s="221"/>
      <c r="L175" s="224"/>
    </row>
    <row r="176" spans="1:12" s="48" customFormat="1" ht="90" customHeight="1" thickBot="1" x14ac:dyDescent="0.4">
      <c r="A176" s="243"/>
      <c r="B176" s="89" t="s">
        <v>29</v>
      </c>
      <c r="C176" s="146">
        <v>85000</v>
      </c>
      <c r="D176" s="90">
        <f>SUM(D170:D175)</f>
        <v>40000</v>
      </c>
      <c r="E176" s="69" t="s">
        <v>30</v>
      </c>
      <c r="F176" s="70">
        <f>SUM(F170:F175)</f>
        <v>4</v>
      </c>
      <c r="G176" s="71" t="s">
        <v>30</v>
      </c>
      <c r="H176" s="72">
        <f>SUM(H170:H175)</f>
        <v>0</v>
      </c>
      <c r="I176" s="245"/>
      <c r="J176" s="222"/>
      <c r="K176" s="222"/>
      <c r="L176" s="225"/>
    </row>
    <row r="177" spans="1:12" s="48" customFormat="1" ht="14.25" customHeight="1" thickBot="1" x14ac:dyDescent="0.4">
      <c r="A177" s="91"/>
      <c r="B177" s="92"/>
      <c r="C177" s="93"/>
      <c r="D177" s="93"/>
      <c r="E177" s="74"/>
      <c r="F177" s="74"/>
      <c r="G177" s="74"/>
      <c r="H177" s="74"/>
      <c r="I177" s="91"/>
      <c r="J177" s="91"/>
      <c r="K177" s="91"/>
      <c r="L177" s="91"/>
    </row>
    <row r="178" spans="1:12" s="47" customFormat="1" ht="29" customHeight="1" x14ac:dyDescent="0.35">
      <c r="A178" s="193" t="s">
        <v>285</v>
      </c>
      <c r="B178" s="195" t="s">
        <v>11</v>
      </c>
      <c r="C178" s="196"/>
      <c r="D178" s="197"/>
      <c r="E178" s="198" t="s">
        <v>20</v>
      </c>
      <c r="F178" s="199"/>
      <c r="G178" s="200" t="s">
        <v>12</v>
      </c>
      <c r="H178" s="201"/>
      <c r="I178" s="202" t="s">
        <v>21</v>
      </c>
      <c r="J178" s="195" t="s">
        <v>13</v>
      </c>
      <c r="K178" s="196"/>
      <c r="L178" s="204"/>
    </row>
    <row r="179" spans="1:12" s="76" customFormat="1" ht="39" x14ac:dyDescent="0.3">
      <c r="A179" s="246"/>
      <c r="B179" s="49" t="s">
        <v>14</v>
      </c>
      <c r="C179" s="49" t="s">
        <v>17</v>
      </c>
      <c r="D179" s="49" t="s">
        <v>24</v>
      </c>
      <c r="E179" s="50" t="s">
        <v>25</v>
      </c>
      <c r="F179" s="51" t="s">
        <v>26</v>
      </c>
      <c r="G179" s="52" t="s">
        <v>27</v>
      </c>
      <c r="H179" s="53" t="s">
        <v>26</v>
      </c>
      <c r="I179" s="203"/>
      <c r="J179" s="54" t="s">
        <v>15</v>
      </c>
      <c r="K179" s="54" t="s">
        <v>16</v>
      </c>
      <c r="L179" s="54" t="s">
        <v>18</v>
      </c>
    </row>
    <row r="180" spans="1:12" s="48" customFormat="1" x14ac:dyDescent="0.35">
      <c r="A180" s="205" t="s">
        <v>116</v>
      </c>
      <c r="B180" s="85" t="s">
        <v>73</v>
      </c>
      <c r="C180" s="145">
        <f>443400-C170</f>
        <v>358400</v>
      </c>
      <c r="D180" s="86" t="s">
        <v>117</v>
      </c>
      <c r="E180" s="56" t="s">
        <v>118</v>
      </c>
      <c r="F180" s="56">
        <v>1</v>
      </c>
      <c r="G180" s="59"/>
      <c r="H180" s="77"/>
      <c r="I180" s="208" t="s">
        <v>119</v>
      </c>
      <c r="J180" s="220" t="s">
        <v>120</v>
      </c>
      <c r="K180" s="220" t="s">
        <v>121</v>
      </c>
      <c r="L180" s="223" t="s">
        <v>122</v>
      </c>
    </row>
    <row r="181" spans="1:12" s="48" customFormat="1" ht="14.4" customHeight="1" x14ac:dyDescent="0.35">
      <c r="A181" s="206"/>
      <c r="B181" s="85"/>
      <c r="C181" s="86" t="s">
        <v>28</v>
      </c>
      <c r="D181" s="86" t="s">
        <v>28</v>
      </c>
      <c r="E181" s="56" t="s">
        <v>111</v>
      </c>
      <c r="F181" s="56">
        <v>3</v>
      </c>
      <c r="G181" s="61"/>
      <c r="H181" s="77"/>
      <c r="I181" s="209"/>
      <c r="J181" s="221"/>
      <c r="K181" s="221"/>
      <c r="L181" s="224"/>
    </row>
    <row r="182" spans="1:12" s="48" customFormat="1" ht="14.4" customHeight="1" x14ac:dyDescent="0.35">
      <c r="A182" s="206"/>
      <c r="B182" s="85"/>
      <c r="C182" s="86" t="s">
        <v>28</v>
      </c>
      <c r="D182" s="86" t="s">
        <v>28</v>
      </c>
      <c r="E182" s="56" t="s">
        <v>123</v>
      </c>
      <c r="F182" s="56">
        <v>3</v>
      </c>
      <c r="G182" s="61"/>
      <c r="H182" s="77"/>
      <c r="I182" s="209"/>
      <c r="J182" s="221"/>
      <c r="K182" s="221"/>
      <c r="L182" s="224"/>
    </row>
    <row r="183" spans="1:12" s="48" customFormat="1" ht="14.4" customHeight="1" x14ac:dyDescent="0.35">
      <c r="A183" s="206"/>
      <c r="B183" s="85"/>
      <c r="C183" s="86"/>
      <c r="D183" s="86"/>
      <c r="E183" s="56" t="s">
        <v>124</v>
      </c>
      <c r="F183" s="56">
        <v>3</v>
      </c>
      <c r="G183" s="61"/>
      <c r="H183" s="77"/>
      <c r="I183" s="209"/>
      <c r="J183" s="221"/>
      <c r="K183" s="221"/>
      <c r="L183" s="224"/>
    </row>
    <row r="184" spans="1:12" s="48" customFormat="1" ht="14.4" customHeight="1" x14ac:dyDescent="0.35">
      <c r="A184" s="206"/>
      <c r="B184" s="85"/>
      <c r="C184" s="86" t="s">
        <v>28</v>
      </c>
      <c r="D184" s="86" t="s">
        <v>28</v>
      </c>
      <c r="E184" s="56" t="s">
        <v>125</v>
      </c>
      <c r="F184" s="56">
        <v>2</v>
      </c>
      <c r="G184" s="61" t="s">
        <v>126</v>
      </c>
      <c r="H184" s="77">
        <v>1</v>
      </c>
      <c r="I184" s="209"/>
      <c r="J184" s="221"/>
      <c r="K184" s="221"/>
      <c r="L184" s="224"/>
    </row>
    <row r="185" spans="1:12" s="48" customFormat="1" ht="15" thickBot="1" x14ac:dyDescent="0.4">
      <c r="A185" s="206"/>
      <c r="B185" s="87"/>
      <c r="C185" s="88" t="s">
        <v>28</v>
      </c>
      <c r="D185" s="88" t="s">
        <v>28</v>
      </c>
      <c r="E185" s="62" t="s">
        <v>127</v>
      </c>
      <c r="F185" s="62">
        <v>2</v>
      </c>
      <c r="G185" s="65"/>
      <c r="H185" s="78"/>
      <c r="I185" s="209"/>
      <c r="J185" s="221"/>
      <c r="K185" s="221"/>
      <c r="L185" s="224"/>
    </row>
    <row r="186" spans="1:12" s="48" customFormat="1" ht="120.75" customHeight="1" thickBot="1" x14ac:dyDescent="0.4">
      <c r="A186" s="207"/>
      <c r="B186" s="89" t="s">
        <v>29</v>
      </c>
      <c r="C186" s="146">
        <f>SUM(C180:C185)</f>
        <v>358400</v>
      </c>
      <c r="D186" s="90" t="s">
        <v>128</v>
      </c>
      <c r="E186" s="69" t="s">
        <v>30</v>
      </c>
      <c r="F186" s="70">
        <f>SUM(F180:F185)</f>
        <v>14</v>
      </c>
      <c r="G186" s="71" t="s">
        <v>30</v>
      </c>
      <c r="H186" s="79">
        <f>SUM(H180:H185)</f>
        <v>1</v>
      </c>
      <c r="I186" s="210"/>
      <c r="J186" s="236"/>
      <c r="K186" s="236"/>
      <c r="L186" s="247"/>
    </row>
    <row r="187" spans="1:12" s="48" customFormat="1" ht="14.25" customHeight="1" thickBot="1" x14ac:dyDescent="0.4">
      <c r="A187" s="91"/>
      <c r="B187" s="92"/>
      <c r="C187" s="93"/>
      <c r="D187" s="93"/>
      <c r="E187" s="74"/>
      <c r="F187" s="74"/>
      <c r="G187" s="74"/>
      <c r="H187" s="74"/>
      <c r="I187" s="91"/>
      <c r="J187" s="91"/>
      <c r="K187" s="91"/>
      <c r="L187" s="91"/>
    </row>
    <row r="188" spans="1:12" s="47" customFormat="1" ht="29" customHeight="1" x14ac:dyDescent="0.35">
      <c r="A188" s="193" t="s">
        <v>285</v>
      </c>
      <c r="B188" s="195" t="s">
        <v>11</v>
      </c>
      <c r="C188" s="196"/>
      <c r="D188" s="197"/>
      <c r="E188" s="198" t="s">
        <v>20</v>
      </c>
      <c r="F188" s="199"/>
      <c r="G188" s="200" t="s">
        <v>12</v>
      </c>
      <c r="H188" s="201"/>
      <c r="I188" s="202" t="s">
        <v>21</v>
      </c>
      <c r="J188" s="195" t="s">
        <v>13</v>
      </c>
      <c r="K188" s="196"/>
      <c r="L188" s="204"/>
    </row>
    <row r="189" spans="1:12" s="76" customFormat="1" ht="39" x14ac:dyDescent="0.3">
      <c r="A189" s="246"/>
      <c r="B189" s="49" t="s">
        <v>14</v>
      </c>
      <c r="C189" s="49" t="s">
        <v>17</v>
      </c>
      <c r="D189" s="49" t="s">
        <v>24</v>
      </c>
      <c r="E189" s="50" t="s">
        <v>25</v>
      </c>
      <c r="F189" s="51" t="s">
        <v>26</v>
      </c>
      <c r="G189" s="52" t="s">
        <v>27</v>
      </c>
      <c r="H189" s="53" t="s">
        <v>26</v>
      </c>
      <c r="I189" s="203"/>
      <c r="J189" s="54" t="s">
        <v>15</v>
      </c>
      <c r="K189" s="54" t="s">
        <v>16</v>
      </c>
      <c r="L189" s="54" t="s">
        <v>18</v>
      </c>
    </row>
    <row r="190" spans="1:12" s="48" customFormat="1" ht="24" x14ac:dyDescent="0.35">
      <c r="A190" s="205" t="s">
        <v>129</v>
      </c>
      <c r="B190" s="85" t="s">
        <v>73</v>
      </c>
      <c r="C190" s="86" t="s">
        <v>272</v>
      </c>
      <c r="D190" s="86" t="s">
        <v>130</v>
      </c>
      <c r="E190" s="56" t="s">
        <v>118</v>
      </c>
      <c r="F190" s="56">
        <v>1</v>
      </c>
      <c r="G190" s="59"/>
      <c r="H190" s="77"/>
      <c r="I190" s="208" t="s">
        <v>131</v>
      </c>
      <c r="J190" s="220" t="s">
        <v>132</v>
      </c>
      <c r="K190" s="220" t="s">
        <v>133</v>
      </c>
      <c r="L190" s="223" t="s">
        <v>134</v>
      </c>
    </row>
    <row r="191" spans="1:12" s="48" customFormat="1" ht="14.4" customHeight="1" x14ac:dyDescent="0.35">
      <c r="A191" s="206"/>
      <c r="B191" s="85"/>
      <c r="C191" s="86" t="s">
        <v>28</v>
      </c>
      <c r="D191" s="86" t="s">
        <v>28</v>
      </c>
      <c r="E191" s="56" t="s">
        <v>111</v>
      </c>
      <c r="F191" s="56">
        <v>3</v>
      </c>
      <c r="G191" s="61"/>
      <c r="H191" s="77"/>
      <c r="I191" s="209"/>
      <c r="J191" s="221"/>
      <c r="K191" s="221"/>
      <c r="L191" s="224"/>
    </row>
    <row r="192" spans="1:12" s="48" customFormat="1" ht="14.4" customHeight="1" x14ac:dyDescent="0.35">
      <c r="A192" s="206"/>
      <c r="B192" s="85"/>
      <c r="C192" s="86" t="s">
        <v>28</v>
      </c>
      <c r="D192" s="86" t="s">
        <v>28</v>
      </c>
      <c r="E192" s="56" t="s">
        <v>123</v>
      </c>
      <c r="F192" s="56">
        <v>2</v>
      </c>
      <c r="G192" s="61"/>
      <c r="H192" s="77"/>
      <c r="I192" s="209"/>
      <c r="J192" s="221"/>
      <c r="K192" s="221"/>
      <c r="L192" s="224"/>
    </row>
    <row r="193" spans="1:12" s="48" customFormat="1" ht="14.4" customHeight="1" x14ac:dyDescent="0.35">
      <c r="A193" s="206"/>
      <c r="B193" s="85"/>
      <c r="C193" s="86"/>
      <c r="D193" s="86"/>
      <c r="E193" s="56" t="s">
        <v>124</v>
      </c>
      <c r="F193" s="56">
        <v>3</v>
      </c>
      <c r="G193" s="61"/>
      <c r="H193" s="77"/>
      <c r="I193" s="209"/>
      <c r="J193" s="221"/>
      <c r="K193" s="221"/>
      <c r="L193" s="224"/>
    </row>
    <row r="194" spans="1:12" s="48" customFormat="1" ht="14.4" customHeight="1" x14ac:dyDescent="0.35">
      <c r="A194" s="206"/>
      <c r="B194" s="85"/>
      <c r="C194" s="86" t="s">
        <v>28</v>
      </c>
      <c r="D194" s="86" t="s">
        <v>28</v>
      </c>
      <c r="E194" s="56" t="s">
        <v>125</v>
      </c>
      <c r="F194" s="56">
        <v>2</v>
      </c>
      <c r="G194" s="61" t="s">
        <v>126</v>
      </c>
      <c r="H194" s="77">
        <v>1</v>
      </c>
      <c r="I194" s="209"/>
      <c r="J194" s="221"/>
      <c r="K194" s="221"/>
      <c r="L194" s="224"/>
    </row>
    <row r="195" spans="1:12" s="48" customFormat="1" ht="15" thickBot="1" x14ac:dyDescent="0.4">
      <c r="A195" s="206"/>
      <c r="B195" s="87"/>
      <c r="C195" s="88" t="s">
        <v>28</v>
      </c>
      <c r="D195" s="88" t="s">
        <v>28</v>
      </c>
      <c r="E195" s="62" t="s">
        <v>127</v>
      </c>
      <c r="F195" s="62">
        <v>2</v>
      </c>
      <c r="G195" s="65"/>
      <c r="H195" s="78"/>
      <c r="I195" s="209"/>
      <c r="J195" s="221"/>
      <c r="K195" s="221"/>
      <c r="L195" s="224"/>
    </row>
    <row r="196" spans="1:12" s="48" customFormat="1" ht="128.25" customHeight="1" thickBot="1" x14ac:dyDescent="0.4">
      <c r="A196" s="207"/>
      <c r="B196" s="89" t="s">
        <v>29</v>
      </c>
      <c r="C196" s="90">
        <f>SUM(C190:C195)</f>
        <v>0</v>
      </c>
      <c r="D196" s="90" t="s">
        <v>135</v>
      </c>
      <c r="E196" s="69" t="s">
        <v>30</v>
      </c>
      <c r="F196" s="70">
        <f>SUM(F190:F195)</f>
        <v>13</v>
      </c>
      <c r="G196" s="71" t="s">
        <v>30</v>
      </c>
      <c r="H196" s="79">
        <f>SUM(H190:H195)</f>
        <v>1</v>
      </c>
      <c r="I196" s="210"/>
      <c r="J196" s="236"/>
      <c r="K196" s="236"/>
      <c r="L196" s="247"/>
    </row>
    <row r="197" spans="1:12" s="48" customFormat="1" ht="15" thickBot="1" x14ac:dyDescent="0.4">
      <c r="A197" s="94"/>
      <c r="B197" s="94"/>
      <c r="C197" s="94"/>
      <c r="D197" s="94"/>
      <c r="I197" s="94"/>
      <c r="J197" s="94"/>
      <c r="K197" s="94"/>
      <c r="L197" s="94"/>
    </row>
    <row r="198" spans="1:12" s="47" customFormat="1" ht="32" customHeight="1" x14ac:dyDescent="0.35">
      <c r="A198" s="193" t="s">
        <v>285</v>
      </c>
      <c r="B198" s="195" t="s">
        <v>11</v>
      </c>
      <c r="C198" s="196"/>
      <c r="D198" s="197"/>
      <c r="E198" s="200" t="s">
        <v>20</v>
      </c>
      <c r="F198" s="201"/>
      <c r="G198" s="200" t="s">
        <v>12</v>
      </c>
      <c r="H198" s="201"/>
      <c r="I198" s="202" t="s">
        <v>21</v>
      </c>
      <c r="J198" s="195" t="s">
        <v>13</v>
      </c>
      <c r="K198" s="196"/>
      <c r="L198" s="204"/>
    </row>
    <row r="199" spans="1:12" s="76" customFormat="1" ht="39" x14ac:dyDescent="0.3">
      <c r="A199" s="246"/>
      <c r="B199" s="49" t="s">
        <v>14</v>
      </c>
      <c r="C199" s="49" t="s">
        <v>17</v>
      </c>
      <c r="D199" s="49" t="s">
        <v>24</v>
      </c>
      <c r="E199" s="50" t="s">
        <v>25</v>
      </c>
      <c r="F199" s="51" t="s">
        <v>26</v>
      </c>
      <c r="G199" s="52" t="s">
        <v>27</v>
      </c>
      <c r="H199" s="53" t="s">
        <v>26</v>
      </c>
      <c r="I199" s="203"/>
      <c r="J199" s="54" t="s">
        <v>15</v>
      </c>
      <c r="K199" s="54" t="s">
        <v>16</v>
      </c>
      <c r="L199" s="54" t="s">
        <v>18</v>
      </c>
    </row>
    <row r="200" spans="1:12" s="48" customFormat="1" ht="36.65" customHeight="1" x14ac:dyDescent="0.35">
      <c r="A200" s="205" t="s">
        <v>136</v>
      </c>
      <c r="B200" s="85" t="s">
        <v>73</v>
      </c>
      <c r="C200" s="86" t="s">
        <v>272</v>
      </c>
      <c r="D200" s="86" t="s">
        <v>137</v>
      </c>
      <c r="E200" s="56" t="s">
        <v>118</v>
      </c>
      <c r="F200" s="56">
        <v>1</v>
      </c>
      <c r="G200" s="59"/>
      <c r="H200" s="77"/>
      <c r="I200" s="208" t="s">
        <v>138</v>
      </c>
      <c r="J200" s="220" t="s">
        <v>139</v>
      </c>
      <c r="K200" s="220" t="s">
        <v>140</v>
      </c>
      <c r="L200" s="223" t="s">
        <v>141</v>
      </c>
    </row>
    <row r="201" spans="1:12" s="48" customFormat="1" ht="14.4" customHeight="1" x14ac:dyDescent="0.35">
      <c r="A201" s="206"/>
      <c r="B201" s="85"/>
      <c r="C201" s="86" t="s">
        <v>28</v>
      </c>
      <c r="D201" s="86" t="s">
        <v>28</v>
      </c>
      <c r="E201" s="56" t="s">
        <v>111</v>
      </c>
      <c r="F201" s="56">
        <v>4</v>
      </c>
      <c r="G201" s="61" t="s">
        <v>142</v>
      </c>
      <c r="H201" s="77">
        <v>2</v>
      </c>
      <c r="I201" s="209"/>
      <c r="J201" s="221"/>
      <c r="K201" s="221"/>
      <c r="L201" s="224"/>
    </row>
    <row r="202" spans="1:12" s="48" customFormat="1" ht="14.4" customHeight="1" x14ac:dyDescent="0.35">
      <c r="A202" s="206"/>
      <c r="B202" s="85"/>
      <c r="C202" s="86" t="s">
        <v>28</v>
      </c>
      <c r="D202" s="86" t="s">
        <v>28</v>
      </c>
      <c r="E202" s="56" t="s">
        <v>123</v>
      </c>
      <c r="F202" s="56">
        <v>3</v>
      </c>
      <c r="G202" s="61"/>
      <c r="H202" s="77"/>
      <c r="I202" s="209"/>
      <c r="J202" s="221"/>
      <c r="K202" s="221"/>
      <c r="L202" s="224"/>
    </row>
    <row r="203" spans="1:12" s="48" customFormat="1" ht="14.4" customHeight="1" x14ac:dyDescent="0.35">
      <c r="A203" s="206"/>
      <c r="B203" s="85"/>
      <c r="C203" s="86" t="s">
        <v>28</v>
      </c>
      <c r="D203" s="86" t="s">
        <v>28</v>
      </c>
      <c r="E203" s="56" t="s">
        <v>143</v>
      </c>
      <c r="F203" s="56">
        <v>2</v>
      </c>
      <c r="G203" s="61" t="s">
        <v>126</v>
      </c>
      <c r="H203" s="77">
        <v>1</v>
      </c>
      <c r="I203" s="209"/>
      <c r="J203" s="221"/>
      <c r="K203" s="221"/>
      <c r="L203" s="224"/>
    </row>
    <row r="204" spans="1:12" s="48" customFormat="1" ht="14.4" customHeight="1" x14ac:dyDescent="0.35">
      <c r="A204" s="206"/>
      <c r="B204" s="87"/>
      <c r="C204" s="88"/>
      <c r="D204" s="88"/>
      <c r="E204" s="62" t="s">
        <v>124</v>
      </c>
      <c r="F204" s="62">
        <v>3</v>
      </c>
      <c r="G204" s="65"/>
      <c r="H204" s="78"/>
      <c r="I204" s="209"/>
      <c r="J204" s="221"/>
      <c r="K204" s="221"/>
      <c r="L204" s="224"/>
    </row>
    <row r="205" spans="1:12" s="48" customFormat="1" ht="15" thickBot="1" x14ac:dyDescent="0.4">
      <c r="A205" s="206"/>
      <c r="B205" s="87"/>
      <c r="C205" s="88" t="s">
        <v>28</v>
      </c>
      <c r="D205" s="88" t="s">
        <v>28</v>
      </c>
      <c r="E205" s="62" t="s">
        <v>127</v>
      </c>
      <c r="F205" s="62">
        <v>2</v>
      </c>
      <c r="G205" s="65"/>
      <c r="H205" s="78"/>
      <c r="I205" s="209"/>
      <c r="J205" s="221"/>
      <c r="K205" s="221"/>
      <c r="L205" s="224"/>
    </row>
    <row r="206" spans="1:12" s="48" customFormat="1" ht="15" thickBot="1" x14ac:dyDescent="0.4">
      <c r="A206" s="207"/>
      <c r="B206" s="89" t="s">
        <v>29</v>
      </c>
      <c r="C206" s="90">
        <f>SUM(C200:C205)</f>
        <v>0</v>
      </c>
      <c r="D206" s="90" t="s">
        <v>144</v>
      </c>
      <c r="E206" s="69" t="s">
        <v>30</v>
      </c>
      <c r="F206" s="70">
        <f>SUM(F200:F205)</f>
        <v>15</v>
      </c>
      <c r="G206" s="71" t="s">
        <v>30</v>
      </c>
      <c r="H206" s="79">
        <f>SUM(H200:H205)</f>
        <v>3</v>
      </c>
      <c r="I206" s="210"/>
      <c r="J206" s="236"/>
      <c r="K206" s="236"/>
      <c r="L206" s="247"/>
    </row>
    <row r="207" spans="1:12" s="48" customFormat="1" ht="15" thickBot="1" x14ac:dyDescent="0.4">
      <c r="A207" s="94"/>
      <c r="B207" s="94"/>
      <c r="C207" s="94"/>
      <c r="D207" s="94"/>
      <c r="I207" s="94"/>
      <c r="J207" s="94"/>
      <c r="K207" s="94"/>
      <c r="L207" s="94"/>
    </row>
    <row r="208" spans="1:12" s="47" customFormat="1" ht="32" customHeight="1" x14ac:dyDescent="0.35">
      <c r="A208" s="193" t="s">
        <v>285</v>
      </c>
      <c r="B208" s="195" t="s">
        <v>11</v>
      </c>
      <c r="C208" s="196"/>
      <c r="D208" s="197"/>
      <c r="E208" s="200" t="s">
        <v>20</v>
      </c>
      <c r="F208" s="201"/>
      <c r="G208" s="200" t="s">
        <v>12</v>
      </c>
      <c r="H208" s="201"/>
      <c r="I208" s="202" t="s">
        <v>21</v>
      </c>
      <c r="J208" s="195" t="s">
        <v>13</v>
      </c>
      <c r="K208" s="196"/>
      <c r="L208" s="204"/>
    </row>
    <row r="209" spans="1:12" s="76" customFormat="1" ht="39" x14ac:dyDescent="0.3">
      <c r="A209" s="246"/>
      <c r="B209" s="49" t="s">
        <v>14</v>
      </c>
      <c r="C209" s="49" t="s">
        <v>17</v>
      </c>
      <c r="D209" s="49" t="s">
        <v>24</v>
      </c>
      <c r="E209" s="50" t="s">
        <v>25</v>
      </c>
      <c r="F209" s="51" t="s">
        <v>26</v>
      </c>
      <c r="G209" s="52" t="s">
        <v>27</v>
      </c>
      <c r="H209" s="53" t="s">
        <v>26</v>
      </c>
      <c r="I209" s="203"/>
      <c r="J209" s="54" t="s">
        <v>15</v>
      </c>
      <c r="K209" s="54" t="s">
        <v>16</v>
      </c>
      <c r="L209" s="54" t="s">
        <v>18</v>
      </c>
    </row>
    <row r="210" spans="1:12" s="48" customFormat="1" ht="36" x14ac:dyDescent="0.35">
      <c r="A210" s="205" t="s">
        <v>273</v>
      </c>
      <c r="B210" s="85" t="s">
        <v>145</v>
      </c>
      <c r="C210" s="145">
        <v>250000</v>
      </c>
      <c r="D210" s="86" t="s">
        <v>147</v>
      </c>
      <c r="E210" s="56" t="s">
        <v>118</v>
      </c>
      <c r="F210" s="56">
        <v>1</v>
      </c>
      <c r="G210" s="59"/>
      <c r="H210" s="77"/>
      <c r="I210" s="208" t="s">
        <v>148</v>
      </c>
      <c r="J210" s="220" t="s">
        <v>149</v>
      </c>
      <c r="K210" s="220" t="s">
        <v>140</v>
      </c>
      <c r="L210" s="223" t="s">
        <v>150</v>
      </c>
    </row>
    <row r="211" spans="1:12" s="48" customFormat="1" ht="14.4" customHeight="1" x14ac:dyDescent="0.35">
      <c r="A211" s="206"/>
      <c r="B211" s="85"/>
      <c r="C211" s="86" t="s">
        <v>28</v>
      </c>
      <c r="D211" s="86" t="s">
        <v>28</v>
      </c>
      <c r="E211" s="56" t="s">
        <v>111</v>
      </c>
      <c r="F211" s="56">
        <v>4</v>
      </c>
      <c r="G211" s="61"/>
      <c r="H211" s="77"/>
      <c r="I211" s="209"/>
      <c r="J211" s="221"/>
      <c r="K211" s="221"/>
      <c r="L211" s="224"/>
    </row>
    <row r="212" spans="1:12" s="48" customFormat="1" ht="14.4" customHeight="1" x14ac:dyDescent="0.35">
      <c r="A212" s="206"/>
      <c r="B212" s="85"/>
      <c r="C212" s="86" t="s">
        <v>28</v>
      </c>
      <c r="D212" s="86" t="s">
        <v>28</v>
      </c>
      <c r="E212" s="56" t="s">
        <v>123</v>
      </c>
      <c r="F212" s="56">
        <v>3</v>
      </c>
      <c r="G212" s="61"/>
      <c r="H212" s="77"/>
      <c r="I212" s="209"/>
      <c r="J212" s="221"/>
      <c r="K212" s="221"/>
      <c r="L212" s="224"/>
    </row>
    <row r="213" spans="1:12" s="48" customFormat="1" ht="14.4" customHeight="1" x14ac:dyDescent="0.35">
      <c r="A213" s="206"/>
      <c r="B213" s="85"/>
      <c r="C213" s="86" t="s">
        <v>28</v>
      </c>
      <c r="D213" s="86" t="s">
        <v>28</v>
      </c>
      <c r="E213" s="56" t="s">
        <v>143</v>
      </c>
      <c r="F213" s="56">
        <v>2</v>
      </c>
      <c r="G213" s="61"/>
      <c r="H213" s="77"/>
      <c r="I213" s="209"/>
      <c r="J213" s="221"/>
      <c r="K213" s="221"/>
      <c r="L213" s="224"/>
    </row>
    <row r="214" spans="1:12" s="48" customFormat="1" ht="14.4" customHeight="1" x14ac:dyDescent="0.35">
      <c r="A214" s="206"/>
      <c r="B214" s="87"/>
      <c r="C214" s="88"/>
      <c r="D214" s="88"/>
      <c r="E214" s="62" t="s">
        <v>124</v>
      </c>
      <c r="F214" s="62">
        <v>3</v>
      </c>
      <c r="G214" s="65"/>
      <c r="H214" s="78"/>
      <c r="I214" s="209"/>
      <c r="J214" s="221"/>
      <c r="K214" s="221"/>
      <c r="L214" s="224"/>
    </row>
    <row r="215" spans="1:12" s="48" customFormat="1" ht="15" thickBot="1" x14ac:dyDescent="0.4">
      <c r="A215" s="206"/>
      <c r="B215" s="87"/>
      <c r="C215" s="88" t="s">
        <v>28</v>
      </c>
      <c r="D215" s="88" t="s">
        <v>28</v>
      </c>
      <c r="E215" s="62" t="s">
        <v>127</v>
      </c>
      <c r="F215" s="62">
        <v>2</v>
      </c>
      <c r="G215" s="65"/>
      <c r="H215" s="78"/>
      <c r="I215" s="209"/>
      <c r="J215" s="221"/>
      <c r="K215" s="221"/>
      <c r="L215" s="224"/>
    </row>
    <row r="216" spans="1:12" s="48" customFormat="1" ht="45.65" customHeight="1" thickBot="1" x14ac:dyDescent="0.4">
      <c r="A216" s="207"/>
      <c r="B216" s="89" t="s">
        <v>29</v>
      </c>
      <c r="C216" s="90" t="s">
        <v>146</v>
      </c>
      <c r="D216" s="90" t="s">
        <v>151</v>
      </c>
      <c r="E216" s="69" t="s">
        <v>30</v>
      </c>
      <c r="F216" s="70">
        <f>SUM(F210:F215)</f>
        <v>15</v>
      </c>
      <c r="G216" s="71" t="s">
        <v>30</v>
      </c>
      <c r="H216" s="79">
        <f>SUM(H210:H215)</f>
        <v>0</v>
      </c>
      <c r="I216" s="210"/>
      <c r="J216" s="236"/>
      <c r="K216" s="236"/>
      <c r="L216" s="247"/>
    </row>
    <row r="217" spans="1:12" s="48" customFormat="1" x14ac:dyDescent="0.35">
      <c r="A217" s="193" t="s">
        <v>285</v>
      </c>
      <c r="B217" s="195" t="s">
        <v>11</v>
      </c>
      <c r="C217" s="196"/>
      <c r="D217" s="197"/>
      <c r="E217" s="200" t="s">
        <v>20</v>
      </c>
      <c r="F217" s="201"/>
      <c r="G217" s="200" t="s">
        <v>12</v>
      </c>
      <c r="H217" s="201"/>
      <c r="I217" s="202" t="s">
        <v>21</v>
      </c>
      <c r="J217" s="195" t="s">
        <v>13</v>
      </c>
      <c r="K217" s="196"/>
      <c r="L217" s="204"/>
    </row>
    <row r="218" spans="1:12" s="47" customFormat="1" ht="39" customHeight="1" x14ac:dyDescent="0.35">
      <c r="A218" s="246"/>
      <c r="B218" s="49" t="s">
        <v>14</v>
      </c>
      <c r="C218" s="49" t="s">
        <v>17</v>
      </c>
      <c r="D218" s="49" t="s">
        <v>24</v>
      </c>
      <c r="E218" s="50" t="s">
        <v>25</v>
      </c>
      <c r="F218" s="51" t="s">
        <v>26</v>
      </c>
      <c r="G218" s="52" t="s">
        <v>27</v>
      </c>
      <c r="H218" s="53" t="s">
        <v>26</v>
      </c>
      <c r="I218" s="203"/>
      <c r="J218" s="54" t="s">
        <v>15</v>
      </c>
      <c r="K218" s="54" t="s">
        <v>16</v>
      </c>
      <c r="L218" s="54" t="s">
        <v>18</v>
      </c>
    </row>
    <row r="219" spans="1:12" s="76" customFormat="1" ht="13" x14ac:dyDescent="0.3">
      <c r="A219" s="205" t="s">
        <v>152</v>
      </c>
      <c r="B219" s="85" t="s">
        <v>73</v>
      </c>
      <c r="C219" s="86"/>
      <c r="D219" s="86" t="s">
        <v>153</v>
      </c>
      <c r="E219" s="56" t="s">
        <v>118</v>
      </c>
      <c r="F219" s="56">
        <v>1</v>
      </c>
      <c r="G219" s="59" t="s">
        <v>126</v>
      </c>
      <c r="H219" s="77">
        <v>1</v>
      </c>
      <c r="I219" s="208" t="s">
        <v>154</v>
      </c>
      <c r="J219" s="220" t="s">
        <v>155</v>
      </c>
      <c r="K219" s="220" t="s">
        <v>140</v>
      </c>
      <c r="L219" s="223" t="s">
        <v>156</v>
      </c>
    </row>
    <row r="220" spans="1:12" s="48" customFormat="1" x14ac:dyDescent="0.35">
      <c r="A220" s="206"/>
      <c r="B220" s="85"/>
      <c r="C220" s="86" t="s">
        <v>28</v>
      </c>
      <c r="D220" s="86" t="s">
        <v>28</v>
      </c>
      <c r="E220" s="56" t="s">
        <v>111</v>
      </c>
      <c r="F220" s="56">
        <v>4</v>
      </c>
      <c r="G220" s="61" t="s">
        <v>157</v>
      </c>
      <c r="H220" s="77">
        <v>1</v>
      </c>
      <c r="I220" s="209"/>
      <c r="J220" s="221"/>
      <c r="K220" s="221"/>
      <c r="L220" s="224"/>
    </row>
    <row r="221" spans="1:12" s="48" customFormat="1" ht="14.4" customHeight="1" x14ac:dyDescent="0.35">
      <c r="A221" s="206"/>
      <c r="B221" s="85"/>
      <c r="C221" s="86" t="s">
        <v>28</v>
      </c>
      <c r="D221" s="86" t="s">
        <v>28</v>
      </c>
      <c r="E221" s="56" t="s">
        <v>123</v>
      </c>
      <c r="F221" s="56">
        <v>3</v>
      </c>
      <c r="G221" s="61" t="s">
        <v>158</v>
      </c>
      <c r="H221" s="77">
        <v>1</v>
      </c>
      <c r="I221" s="209"/>
      <c r="J221" s="221"/>
      <c r="K221" s="221"/>
      <c r="L221" s="224"/>
    </row>
    <row r="222" spans="1:12" s="48" customFormat="1" ht="14.4" customHeight="1" x14ac:dyDescent="0.35">
      <c r="A222" s="206"/>
      <c r="B222" s="85"/>
      <c r="C222" s="86" t="s">
        <v>28</v>
      </c>
      <c r="D222" s="86" t="s">
        <v>28</v>
      </c>
      <c r="E222" s="56" t="s">
        <v>143</v>
      </c>
      <c r="F222" s="56">
        <v>2</v>
      </c>
      <c r="G222" s="61"/>
      <c r="H222" s="77"/>
      <c r="I222" s="209"/>
      <c r="J222" s="221"/>
      <c r="K222" s="221"/>
      <c r="L222" s="224"/>
    </row>
    <row r="223" spans="1:12" s="48" customFormat="1" ht="14.4" customHeight="1" x14ac:dyDescent="0.35">
      <c r="A223" s="206"/>
      <c r="B223" s="87"/>
      <c r="C223" s="88"/>
      <c r="D223" s="88"/>
      <c r="E223" s="62" t="s">
        <v>124</v>
      </c>
      <c r="F223" s="62">
        <v>3</v>
      </c>
      <c r="G223" s="65"/>
      <c r="H223" s="78"/>
      <c r="I223" s="209"/>
      <c r="J223" s="221"/>
      <c r="K223" s="221"/>
      <c r="L223" s="224"/>
    </row>
    <row r="224" spans="1:12" s="48" customFormat="1" ht="14.4" customHeight="1" thickBot="1" x14ac:dyDescent="0.4">
      <c r="A224" s="206"/>
      <c r="B224" s="87"/>
      <c r="C224" s="88" t="s">
        <v>28</v>
      </c>
      <c r="D224" s="88" t="s">
        <v>28</v>
      </c>
      <c r="E224" s="62" t="s">
        <v>127</v>
      </c>
      <c r="F224" s="62">
        <v>2</v>
      </c>
      <c r="G224" s="65"/>
      <c r="H224" s="78"/>
      <c r="I224" s="209"/>
      <c r="J224" s="221"/>
      <c r="K224" s="221"/>
      <c r="L224" s="224"/>
    </row>
    <row r="225" spans="1:13" s="48" customFormat="1" ht="78.75" customHeight="1" thickBot="1" x14ac:dyDescent="0.4">
      <c r="A225" s="207"/>
      <c r="B225" s="89" t="s">
        <v>29</v>
      </c>
      <c r="C225" s="90"/>
      <c r="D225" s="90" t="s">
        <v>153</v>
      </c>
      <c r="E225" s="69" t="s">
        <v>30</v>
      </c>
      <c r="F225" s="70">
        <f>SUM(F219:F224)</f>
        <v>15</v>
      </c>
      <c r="G225" s="71" t="s">
        <v>30</v>
      </c>
      <c r="H225" s="79">
        <f>SUM(H219:H224)</f>
        <v>3</v>
      </c>
      <c r="I225" s="210"/>
      <c r="J225" s="236"/>
      <c r="K225" s="236"/>
      <c r="L225" s="247"/>
    </row>
    <row r="226" spans="1:13" s="48" customFormat="1" ht="15" thickBot="1" x14ac:dyDescent="0.4">
      <c r="A226" s="94"/>
      <c r="B226" s="94"/>
      <c r="C226" s="94"/>
      <c r="D226" s="94"/>
      <c r="I226" s="94"/>
      <c r="J226" s="94"/>
      <c r="K226" s="94"/>
      <c r="L226" s="94"/>
    </row>
    <row r="227" spans="1:13" s="48" customFormat="1" x14ac:dyDescent="0.35">
      <c r="A227" s="193" t="s">
        <v>285</v>
      </c>
      <c r="B227" s="195" t="s">
        <v>11</v>
      </c>
      <c r="C227" s="196"/>
      <c r="D227" s="197"/>
      <c r="E227" s="200" t="s">
        <v>20</v>
      </c>
      <c r="F227" s="201"/>
      <c r="G227" s="200" t="s">
        <v>12</v>
      </c>
      <c r="H227" s="201"/>
      <c r="I227" s="202" t="s">
        <v>21</v>
      </c>
      <c r="J227" s="195" t="s">
        <v>13</v>
      </c>
      <c r="K227" s="196"/>
      <c r="L227" s="204"/>
    </row>
    <row r="228" spans="1:13" s="48" customFormat="1" ht="39" x14ac:dyDescent="0.35">
      <c r="A228" s="246"/>
      <c r="B228" s="49" t="s">
        <v>14</v>
      </c>
      <c r="C228" s="49" t="s">
        <v>17</v>
      </c>
      <c r="D228" s="49" t="s">
        <v>24</v>
      </c>
      <c r="E228" s="50" t="s">
        <v>25</v>
      </c>
      <c r="F228" s="51" t="s">
        <v>26</v>
      </c>
      <c r="G228" s="52" t="s">
        <v>27</v>
      </c>
      <c r="H228" s="53" t="s">
        <v>26</v>
      </c>
      <c r="I228" s="203"/>
      <c r="J228" s="54" t="s">
        <v>15</v>
      </c>
      <c r="K228" s="54" t="s">
        <v>16</v>
      </c>
      <c r="L228" s="54" t="s">
        <v>18</v>
      </c>
    </row>
    <row r="229" spans="1:13" s="48" customFormat="1" ht="24" x14ac:dyDescent="0.35">
      <c r="A229" s="205" t="s">
        <v>159</v>
      </c>
      <c r="B229" s="85" t="s">
        <v>160</v>
      </c>
      <c r="C229" s="145">
        <v>100000</v>
      </c>
      <c r="D229" s="86" t="s">
        <v>161</v>
      </c>
      <c r="E229" s="56" t="s">
        <v>118</v>
      </c>
      <c r="F229" s="56">
        <v>1</v>
      </c>
      <c r="G229" s="59"/>
      <c r="H229" s="77"/>
      <c r="I229" s="208" t="s">
        <v>162</v>
      </c>
      <c r="J229" s="220" t="s">
        <v>163</v>
      </c>
      <c r="K229" s="220" t="s">
        <v>164</v>
      </c>
      <c r="L229" s="223" t="s">
        <v>165</v>
      </c>
    </row>
    <row r="230" spans="1:13" s="48" customFormat="1" x14ac:dyDescent="0.35">
      <c r="A230" s="206"/>
      <c r="B230" s="85"/>
      <c r="C230" s="145"/>
      <c r="D230" s="86" t="s">
        <v>28</v>
      </c>
      <c r="E230" s="56" t="s">
        <v>111</v>
      </c>
      <c r="F230" s="56">
        <v>4</v>
      </c>
      <c r="G230" s="61" t="s">
        <v>166</v>
      </c>
      <c r="H230" s="77">
        <v>2</v>
      </c>
      <c r="I230" s="209"/>
      <c r="J230" s="221"/>
      <c r="K230" s="221"/>
      <c r="L230" s="224"/>
    </row>
    <row r="231" spans="1:13" s="48" customFormat="1" x14ac:dyDescent="0.35">
      <c r="A231" s="206"/>
      <c r="B231" s="85"/>
      <c r="C231" s="145" t="s">
        <v>28</v>
      </c>
      <c r="D231" s="86" t="s">
        <v>28</v>
      </c>
      <c r="E231" s="56" t="s">
        <v>123</v>
      </c>
      <c r="F231" s="56">
        <v>3</v>
      </c>
      <c r="G231" s="61"/>
      <c r="H231" s="77"/>
      <c r="I231" s="209"/>
      <c r="J231" s="221"/>
      <c r="K231" s="221"/>
      <c r="L231" s="224"/>
    </row>
    <row r="232" spans="1:13" s="48" customFormat="1" x14ac:dyDescent="0.35">
      <c r="A232" s="206"/>
      <c r="B232" s="85"/>
      <c r="C232" s="145" t="s">
        <v>28</v>
      </c>
      <c r="D232" s="86" t="s">
        <v>28</v>
      </c>
      <c r="E232" s="56" t="s">
        <v>143</v>
      </c>
      <c r="F232" s="56">
        <v>2</v>
      </c>
      <c r="G232" s="61" t="s">
        <v>126</v>
      </c>
      <c r="H232" s="77">
        <v>1</v>
      </c>
      <c r="I232" s="209"/>
      <c r="J232" s="221"/>
      <c r="K232" s="221"/>
      <c r="L232" s="224"/>
    </row>
    <row r="233" spans="1:13" s="48" customFormat="1" x14ac:dyDescent="0.35">
      <c r="A233" s="206"/>
      <c r="B233" s="87"/>
      <c r="C233" s="147"/>
      <c r="D233" s="88"/>
      <c r="E233" s="62" t="s">
        <v>124</v>
      </c>
      <c r="F233" s="62">
        <v>3</v>
      </c>
      <c r="G233" s="65"/>
      <c r="H233" s="78"/>
      <c r="I233" s="209"/>
      <c r="J233" s="221"/>
      <c r="K233" s="221"/>
      <c r="L233" s="224"/>
    </row>
    <row r="234" spans="1:13" s="48" customFormat="1" ht="15" thickBot="1" x14ac:dyDescent="0.4">
      <c r="A234" s="206"/>
      <c r="B234" s="87"/>
      <c r="C234" s="147" t="s">
        <v>28</v>
      </c>
      <c r="D234" s="88" t="s">
        <v>28</v>
      </c>
      <c r="E234" s="62" t="s">
        <v>127</v>
      </c>
      <c r="F234" s="62">
        <v>2</v>
      </c>
      <c r="G234" s="65"/>
      <c r="H234" s="78"/>
      <c r="I234" s="209"/>
      <c r="J234" s="221"/>
      <c r="K234" s="221"/>
      <c r="L234" s="224"/>
    </row>
    <row r="235" spans="1:13" s="48" customFormat="1" ht="120.65" customHeight="1" thickBot="1" x14ac:dyDescent="0.4">
      <c r="A235" s="207"/>
      <c r="B235" s="89" t="s">
        <v>29</v>
      </c>
      <c r="C235" s="146" t="s">
        <v>167</v>
      </c>
      <c r="D235" s="90" t="s">
        <v>168</v>
      </c>
      <c r="E235" s="69" t="s">
        <v>30</v>
      </c>
      <c r="F235" s="70">
        <f>SUM(F229:F234)</f>
        <v>15</v>
      </c>
      <c r="G235" s="71" t="s">
        <v>30</v>
      </c>
      <c r="H235" s="79">
        <f>SUM(H229:H234)</f>
        <v>3</v>
      </c>
      <c r="I235" s="210"/>
      <c r="J235" s="236"/>
      <c r="K235" s="236"/>
      <c r="L235" s="247"/>
    </row>
    <row r="236" spans="1:13" ht="15" thickBot="1" x14ac:dyDescent="0.4"/>
    <row r="237" spans="1:13" s="47" customFormat="1" ht="30" customHeight="1" x14ac:dyDescent="0.35">
      <c r="A237" s="193" t="s">
        <v>286</v>
      </c>
      <c r="B237" s="226" t="s">
        <v>11</v>
      </c>
      <c r="C237" s="227"/>
      <c r="D237" s="228"/>
      <c r="E237" s="198" t="s">
        <v>20</v>
      </c>
      <c r="F237" s="199"/>
      <c r="G237" s="200" t="s">
        <v>12</v>
      </c>
      <c r="H237" s="201"/>
      <c r="I237" s="202" t="s">
        <v>21</v>
      </c>
      <c r="J237" s="195" t="s">
        <v>22</v>
      </c>
      <c r="K237" s="196"/>
      <c r="L237" s="204"/>
    </row>
    <row r="238" spans="1:13" s="55" customFormat="1" ht="39" x14ac:dyDescent="0.3">
      <c r="A238" s="194"/>
      <c r="B238" s="49" t="s">
        <v>14</v>
      </c>
      <c r="C238" s="49" t="s">
        <v>23</v>
      </c>
      <c r="D238" s="49" t="s">
        <v>24</v>
      </c>
      <c r="E238" s="50" t="s">
        <v>25</v>
      </c>
      <c r="F238" s="51" t="s">
        <v>26</v>
      </c>
      <c r="G238" s="52" t="s">
        <v>27</v>
      </c>
      <c r="H238" s="53" t="s">
        <v>26</v>
      </c>
      <c r="I238" s="203"/>
      <c r="J238" s="54" t="s">
        <v>15</v>
      </c>
      <c r="K238" s="54" t="s">
        <v>16</v>
      </c>
      <c r="L238" s="54" t="s">
        <v>18</v>
      </c>
    </row>
    <row r="239" spans="1:13" s="48" customFormat="1" ht="126" customHeight="1" x14ac:dyDescent="0.35">
      <c r="A239" s="248" t="s">
        <v>203</v>
      </c>
      <c r="B239" s="110" t="s">
        <v>73</v>
      </c>
      <c r="C239" s="162">
        <v>48967</v>
      </c>
      <c r="D239" s="111">
        <v>87500</v>
      </c>
      <c r="E239" s="56" t="s">
        <v>204</v>
      </c>
      <c r="F239" s="80">
        <v>2</v>
      </c>
      <c r="G239" s="59"/>
      <c r="H239" s="60"/>
      <c r="I239" s="248" t="s">
        <v>205</v>
      </c>
      <c r="J239" s="251" t="s">
        <v>206</v>
      </c>
      <c r="K239" s="248" t="s">
        <v>207</v>
      </c>
      <c r="L239" s="248" t="s">
        <v>208</v>
      </c>
      <c r="M239" s="131"/>
    </row>
    <row r="240" spans="1:13" s="48" customFormat="1" ht="14.4" customHeight="1" x14ac:dyDescent="0.35">
      <c r="A240" s="249"/>
      <c r="B240" s="110"/>
      <c r="C240" s="20" t="s">
        <v>28</v>
      </c>
      <c r="D240" s="20" t="s">
        <v>28</v>
      </c>
      <c r="E240" s="56"/>
      <c r="F240" s="58"/>
      <c r="G240" s="61"/>
      <c r="H240" s="60"/>
      <c r="I240" s="249"/>
      <c r="J240" s="252"/>
      <c r="K240" s="249"/>
      <c r="L240" s="249"/>
    </row>
    <row r="241" spans="1:12" s="48" customFormat="1" ht="14.4" customHeight="1" x14ac:dyDescent="0.35">
      <c r="A241" s="249"/>
      <c r="B241" s="110"/>
      <c r="C241" s="20" t="s">
        <v>28</v>
      </c>
      <c r="D241" s="20" t="s">
        <v>28</v>
      </c>
      <c r="E241" s="56"/>
      <c r="F241" s="58"/>
      <c r="G241" s="61"/>
      <c r="H241" s="60"/>
      <c r="I241" s="249"/>
      <c r="J241" s="252"/>
      <c r="K241" s="249"/>
      <c r="L241" s="249"/>
    </row>
    <row r="242" spans="1:12" s="48" customFormat="1" ht="14.4" customHeight="1" x14ac:dyDescent="0.35">
      <c r="A242" s="249"/>
      <c r="B242" s="110"/>
      <c r="C242" s="20" t="s">
        <v>28</v>
      </c>
      <c r="D242" s="20" t="s">
        <v>28</v>
      </c>
      <c r="E242" s="56"/>
      <c r="F242" s="58"/>
      <c r="G242" s="61"/>
      <c r="H242" s="60"/>
      <c r="I242" s="249"/>
      <c r="J242" s="252"/>
      <c r="K242" s="249"/>
      <c r="L242" s="249"/>
    </row>
    <row r="243" spans="1:12" s="48" customFormat="1" ht="15" thickBot="1" x14ac:dyDescent="0.4">
      <c r="A243" s="249"/>
      <c r="B243" s="112"/>
      <c r="C243" s="24" t="s">
        <v>28</v>
      </c>
      <c r="D243" s="24" t="s">
        <v>28</v>
      </c>
      <c r="E243" s="62"/>
      <c r="F243" s="64"/>
      <c r="G243" s="65"/>
      <c r="H243" s="66"/>
      <c r="I243" s="249"/>
      <c r="J243" s="252"/>
      <c r="K243" s="249"/>
      <c r="L243" s="249"/>
    </row>
    <row r="244" spans="1:12" s="48" customFormat="1" ht="22.25" customHeight="1" thickBot="1" x14ac:dyDescent="0.4">
      <c r="A244" s="250"/>
      <c r="B244" s="113" t="s">
        <v>29</v>
      </c>
      <c r="C244" s="114">
        <f>SUM(C239:C243)</f>
        <v>48967</v>
      </c>
      <c r="D244" s="114">
        <f>SUM(D239:D243)</f>
        <v>87500</v>
      </c>
      <c r="E244" s="69" t="s">
        <v>30</v>
      </c>
      <c r="F244" s="70">
        <f>SUM(F239:F243)</f>
        <v>2</v>
      </c>
      <c r="G244" s="71" t="s">
        <v>30</v>
      </c>
      <c r="H244" s="72">
        <f>SUM(H239:H243)</f>
        <v>0</v>
      </c>
      <c r="I244" s="250"/>
      <c r="J244" s="253"/>
      <c r="K244" s="250"/>
      <c r="L244" s="250"/>
    </row>
    <row r="245" spans="1:12" s="48" customFormat="1" x14ac:dyDescent="0.35">
      <c r="A245" s="73"/>
      <c r="B245" s="74"/>
      <c r="C245" s="75"/>
      <c r="D245" s="75"/>
      <c r="E245" s="74"/>
      <c r="F245" s="74"/>
      <c r="G245" s="74"/>
      <c r="H245" s="74"/>
      <c r="I245" s="73"/>
      <c r="J245" s="73"/>
      <c r="K245" s="73"/>
      <c r="L245" s="73"/>
    </row>
    <row r="246" spans="1:12" s="48" customFormat="1" ht="15" thickBot="1" x14ac:dyDescent="0.4">
      <c r="A246" s="73"/>
      <c r="B246" s="74"/>
      <c r="C246" s="75"/>
      <c r="D246" s="75"/>
      <c r="E246" s="74"/>
      <c r="F246" s="74"/>
      <c r="G246" s="74"/>
      <c r="H246" s="74"/>
      <c r="I246" s="73"/>
      <c r="J246" s="73"/>
      <c r="K246" s="73"/>
      <c r="L246" s="73"/>
    </row>
    <row r="247" spans="1:12" s="47" customFormat="1" ht="32" customHeight="1" x14ac:dyDescent="0.35">
      <c r="A247" s="193" t="s">
        <v>287</v>
      </c>
      <c r="B247" s="195" t="s">
        <v>11</v>
      </c>
      <c r="C247" s="196"/>
      <c r="D247" s="197"/>
      <c r="E247" s="198" t="s">
        <v>20</v>
      </c>
      <c r="F247" s="199"/>
      <c r="G247" s="200" t="s">
        <v>12</v>
      </c>
      <c r="H247" s="201"/>
      <c r="I247" s="202" t="s">
        <v>21</v>
      </c>
      <c r="J247" s="195" t="s">
        <v>13</v>
      </c>
      <c r="K247" s="196"/>
      <c r="L247" s="204"/>
    </row>
    <row r="248" spans="1:12" s="76" customFormat="1" ht="39" x14ac:dyDescent="0.3">
      <c r="A248" s="194"/>
      <c r="B248" s="49" t="s">
        <v>14</v>
      </c>
      <c r="C248" s="49" t="s">
        <v>17</v>
      </c>
      <c r="D248" s="49" t="s">
        <v>24</v>
      </c>
      <c r="E248" s="50" t="s">
        <v>25</v>
      </c>
      <c r="F248" s="51" t="s">
        <v>26</v>
      </c>
      <c r="G248" s="52" t="s">
        <v>27</v>
      </c>
      <c r="H248" s="53" t="s">
        <v>26</v>
      </c>
      <c r="I248" s="203"/>
      <c r="J248" s="54" t="s">
        <v>15</v>
      </c>
      <c r="K248" s="54" t="s">
        <v>16</v>
      </c>
      <c r="L248" s="54" t="s">
        <v>18</v>
      </c>
    </row>
    <row r="249" spans="1:12" s="48" customFormat="1" x14ac:dyDescent="0.35">
      <c r="A249" s="248" t="s">
        <v>209</v>
      </c>
      <c r="B249" s="56" t="s">
        <v>210</v>
      </c>
      <c r="C249" s="111">
        <v>300000</v>
      </c>
      <c r="D249" s="20">
        <v>60000</v>
      </c>
      <c r="E249" s="56" t="s">
        <v>211</v>
      </c>
      <c r="F249" s="56">
        <v>14</v>
      </c>
      <c r="G249" s="59"/>
      <c r="H249" s="77"/>
      <c r="I249" s="248" t="s">
        <v>212</v>
      </c>
      <c r="J249" s="251"/>
      <c r="K249" s="251"/>
      <c r="L249" s="248" t="s">
        <v>213</v>
      </c>
    </row>
    <row r="250" spans="1:12" s="48" customFormat="1" ht="14.4" customHeight="1" x14ac:dyDescent="0.35">
      <c r="A250" s="249"/>
      <c r="B250" s="56" t="s">
        <v>214</v>
      </c>
      <c r="C250" s="111" t="s">
        <v>28</v>
      </c>
      <c r="D250" s="20">
        <v>30000</v>
      </c>
      <c r="E250" s="56" t="s">
        <v>204</v>
      </c>
      <c r="F250" s="56">
        <v>3</v>
      </c>
      <c r="G250" s="61"/>
      <c r="H250" s="77"/>
      <c r="I250" s="249"/>
      <c r="J250" s="252"/>
      <c r="K250" s="252"/>
      <c r="L250" s="249"/>
    </row>
    <row r="251" spans="1:12" s="48" customFormat="1" ht="14.4" customHeight="1" x14ac:dyDescent="0.35">
      <c r="A251" s="249"/>
      <c r="B251" s="56"/>
      <c r="C251" s="20" t="s">
        <v>28</v>
      </c>
      <c r="D251" s="20" t="s">
        <v>28</v>
      </c>
      <c r="E251" s="56"/>
      <c r="F251" s="56"/>
      <c r="G251" s="61"/>
      <c r="H251" s="77"/>
      <c r="I251" s="249"/>
      <c r="J251" s="252"/>
      <c r="K251" s="252"/>
      <c r="L251" s="249"/>
    </row>
    <row r="252" spans="1:12" s="48" customFormat="1" ht="14.4" customHeight="1" x14ac:dyDescent="0.35">
      <c r="A252" s="249"/>
      <c r="B252" s="56"/>
      <c r="C252" s="20" t="s">
        <v>28</v>
      </c>
      <c r="D252" s="20" t="s">
        <v>28</v>
      </c>
      <c r="E252" s="56"/>
      <c r="F252" s="56"/>
      <c r="G252" s="61"/>
      <c r="H252" s="77"/>
      <c r="I252" s="249"/>
      <c r="J252" s="252"/>
      <c r="K252" s="252"/>
      <c r="L252" s="249"/>
    </row>
    <row r="253" spans="1:12" s="48" customFormat="1" ht="15" thickBot="1" x14ac:dyDescent="0.4">
      <c r="A253" s="249"/>
      <c r="B253" s="62"/>
      <c r="C253" s="24" t="s">
        <v>28</v>
      </c>
      <c r="D253" s="24" t="s">
        <v>28</v>
      </c>
      <c r="E253" s="62"/>
      <c r="F253" s="62"/>
      <c r="G253" s="65"/>
      <c r="H253" s="78"/>
      <c r="I253" s="249"/>
      <c r="J253" s="252"/>
      <c r="K253" s="252"/>
      <c r="L253" s="249"/>
    </row>
    <row r="254" spans="1:12" s="48" customFormat="1" ht="15" thickBot="1" x14ac:dyDescent="0.4">
      <c r="A254" s="250"/>
      <c r="B254" s="67" t="s">
        <v>29</v>
      </c>
      <c r="C254" s="17">
        <f>SUM(C249:C253)</f>
        <v>300000</v>
      </c>
      <c r="D254" s="17">
        <f>SUM(D249:D253)</f>
        <v>90000</v>
      </c>
      <c r="E254" s="69" t="s">
        <v>30</v>
      </c>
      <c r="F254" s="70">
        <f>SUM(F249:F253)</f>
        <v>17</v>
      </c>
      <c r="G254" s="71" t="s">
        <v>30</v>
      </c>
      <c r="H254" s="79">
        <f>SUM(H249:H253)</f>
        <v>0</v>
      </c>
      <c r="I254" s="250"/>
      <c r="J254" s="254"/>
      <c r="K254" s="254"/>
      <c r="L254" s="250"/>
    </row>
    <row r="255" spans="1:12" s="48" customFormat="1" ht="15" thickBot="1" x14ac:dyDescent="0.4"/>
    <row r="256" spans="1:12" s="48" customFormat="1" x14ac:dyDescent="0.35">
      <c r="A256" s="193" t="s">
        <v>287</v>
      </c>
      <c r="B256" s="195" t="s">
        <v>11</v>
      </c>
      <c r="C256" s="196"/>
      <c r="D256" s="197"/>
      <c r="E256" s="198" t="s">
        <v>20</v>
      </c>
      <c r="F256" s="199"/>
      <c r="G256" s="200" t="s">
        <v>12</v>
      </c>
      <c r="H256" s="201"/>
      <c r="I256" s="202" t="s">
        <v>21</v>
      </c>
      <c r="J256" s="195" t="s">
        <v>13</v>
      </c>
      <c r="K256" s="196"/>
      <c r="L256" s="204"/>
    </row>
    <row r="257" spans="1:12" s="48" customFormat="1" ht="39" x14ac:dyDescent="0.35">
      <c r="A257" s="246"/>
      <c r="B257" s="49" t="s">
        <v>14</v>
      </c>
      <c r="C257" s="49" t="s">
        <v>17</v>
      </c>
      <c r="D257" s="49" t="s">
        <v>24</v>
      </c>
      <c r="E257" s="50" t="s">
        <v>25</v>
      </c>
      <c r="F257" s="51" t="s">
        <v>26</v>
      </c>
      <c r="G257" s="52" t="s">
        <v>27</v>
      </c>
      <c r="H257" s="53" t="s">
        <v>26</v>
      </c>
      <c r="I257" s="203"/>
      <c r="J257" s="54" t="s">
        <v>15</v>
      </c>
      <c r="K257" s="54" t="s">
        <v>16</v>
      </c>
      <c r="L257" s="54" t="s">
        <v>18</v>
      </c>
    </row>
    <row r="258" spans="1:12" s="48" customFormat="1" x14ac:dyDescent="0.35">
      <c r="A258" s="205" t="s">
        <v>215</v>
      </c>
      <c r="B258" s="85" t="s">
        <v>216</v>
      </c>
      <c r="C258" s="115">
        <v>332400</v>
      </c>
      <c r="D258" s="86" t="s">
        <v>217</v>
      </c>
      <c r="E258" s="85"/>
      <c r="F258" s="116"/>
      <c r="G258" s="96"/>
      <c r="H258" s="106"/>
      <c r="I258" s="208" t="s">
        <v>218</v>
      </c>
      <c r="J258" s="255" t="s">
        <v>219</v>
      </c>
      <c r="K258" s="211" t="s">
        <v>220</v>
      </c>
      <c r="L258" s="214" t="s">
        <v>221</v>
      </c>
    </row>
    <row r="259" spans="1:12" s="48" customFormat="1" x14ac:dyDescent="0.35">
      <c r="A259" s="206"/>
      <c r="B259" s="85" t="s">
        <v>222</v>
      </c>
      <c r="C259" s="117">
        <f>86000+12320+142000</f>
        <v>240320</v>
      </c>
      <c r="D259" s="115">
        <f>630000-142000</f>
        <v>488000</v>
      </c>
      <c r="E259" s="85" t="s">
        <v>211</v>
      </c>
      <c r="F259" s="118">
        <v>14</v>
      </c>
      <c r="G259" s="98">
        <v>0</v>
      </c>
      <c r="H259" s="106">
        <v>0</v>
      </c>
      <c r="I259" s="209"/>
      <c r="J259" s="256"/>
      <c r="K259" s="258"/>
      <c r="L259" s="215"/>
    </row>
    <row r="260" spans="1:12" s="48" customFormat="1" x14ac:dyDescent="0.35">
      <c r="A260" s="206"/>
      <c r="B260" s="85"/>
      <c r="C260" s="115"/>
      <c r="D260" s="115"/>
      <c r="E260" s="85" t="s">
        <v>223</v>
      </c>
      <c r="F260" s="118">
        <v>3</v>
      </c>
      <c r="G260" s="98">
        <v>0</v>
      </c>
      <c r="H260" s="106">
        <v>0</v>
      </c>
      <c r="I260" s="209"/>
      <c r="J260" s="256"/>
      <c r="K260" s="258"/>
      <c r="L260" s="215"/>
    </row>
    <row r="261" spans="1:12" s="48" customFormat="1" ht="13.5" customHeight="1" x14ac:dyDescent="0.35">
      <c r="A261" s="206"/>
      <c r="B261" s="85"/>
      <c r="C261" s="86"/>
      <c r="D261" s="86"/>
      <c r="E261" s="85"/>
      <c r="F261" s="119"/>
      <c r="G261" s="98"/>
      <c r="H261" s="106"/>
      <c r="I261" s="209"/>
      <c r="J261" s="256"/>
      <c r="K261" s="258"/>
      <c r="L261" s="215"/>
    </row>
    <row r="262" spans="1:12" s="48" customFormat="1" x14ac:dyDescent="0.35">
      <c r="A262" s="206"/>
      <c r="B262" s="85"/>
      <c r="C262" s="86"/>
      <c r="D262" s="86"/>
      <c r="E262" s="85"/>
      <c r="F262" s="119"/>
      <c r="G262" s="98"/>
      <c r="H262" s="106"/>
      <c r="I262" s="209"/>
      <c r="J262" s="256"/>
      <c r="K262" s="258"/>
      <c r="L262" s="215"/>
    </row>
    <row r="263" spans="1:12" s="48" customFormat="1" x14ac:dyDescent="0.35">
      <c r="A263" s="206"/>
      <c r="B263" s="85"/>
      <c r="C263" s="86" t="s">
        <v>28</v>
      </c>
      <c r="D263" s="86" t="s">
        <v>28</v>
      </c>
      <c r="E263" s="85"/>
      <c r="F263" s="119"/>
      <c r="G263" s="98"/>
      <c r="H263" s="106"/>
      <c r="I263" s="209"/>
      <c r="J263" s="256"/>
      <c r="K263" s="258"/>
      <c r="L263" s="215"/>
    </row>
    <row r="264" spans="1:12" s="48" customFormat="1" ht="15" thickBot="1" x14ac:dyDescent="0.4">
      <c r="A264" s="206"/>
      <c r="B264" s="87"/>
      <c r="C264" s="88" t="s">
        <v>28</v>
      </c>
      <c r="D264" s="88" t="s">
        <v>28</v>
      </c>
      <c r="E264" s="120" t="s">
        <v>224</v>
      </c>
      <c r="F264" s="118">
        <v>17</v>
      </c>
      <c r="G264" s="100"/>
      <c r="H264" s="107"/>
      <c r="I264" s="209"/>
      <c r="J264" s="256"/>
      <c r="K264" s="258"/>
      <c r="L264" s="215"/>
    </row>
    <row r="265" spans="1:12" s="48" customFormat="1" ht="98.25" customHeight="1" thickBot="1" x14ac:dyDescent="0.4">
      <c r="A265" s="207"/>
      <c r="B265" s="89" t="s">
        <v>29</v>
      </c>
      <c r="C265" s="121">
        <f>SUM(C258:C264)</f>
        <v>572720</v>
      </c>
      <c r="D265" s="121">
        <f>SUM(D258:D264)</f>
        <v>488000</v>
      </c>
      <c r="E265" s="102" t="s">
        <v>30</v>
      </c>
      <c r="F265" s="103">
        <v>17</v>
      </c>
      <c r="G265" s="104" t="s">
        <v>30</v>
      </c>
      <c r="H265" s="108">
        <v>0</v>
      </c>
      <c r="I265" s="210"/>
      <c r="J265" s="257"/>
      <c r="K265" s="259"/>
      <c r="L265" s="216"/>
    </row>
    <row r="266" spans="1:12" ht="15" thickBot="1" x14ac:dyDescent="0.4"/>
    <row r="267" spans="1:12" s="123" customFormat="1" ht="30" customHeight="1" x14ac:dyDescent="0.35">
      <c r="A267" s="193" t="s">
        <v>288</v>
      </c>
      <c r="B267" s="226" t="s">
        <v>11</v>
      </c>
      <c r="C267" s="227"/>
      <c r="D267" s="228"/>
      <c r="E267" s="198" t="s">
        <v>20</v>
      </c>
      <c r="F267" s="199"/>
      <c r="G267" s="200" t="s">
        <v>12</v>
      </c>
      <c r="H267" s="201"/>
      <c r="I267" s="202" t="s">
        <v>21</v>
      </c>
      <c r="J267" s="195" t="s">
        <v>22</v>
      </c>
      <c r="K267" s="196"/>
      <c r="L267" s="204"/>
    </row>
    <row r="268" spans="1:12" s="109" customFormat="1" ht="39" x14ac:dyDescent="0.3">
      <c r="A268" s="246"/>
      <c r="B268" s="49" t="s">
        <v>14</v>
      </c>
      <c r="C268" s="49" t="s">
        <v>23</v>
      </c>
      <c r="D268" s="49" t="s">
        <v>24</v>
      </c>
      <c r="E268" s="50" t="s">
        <v>25</v>
      </c>
      <c r="F268" s="51" t="s">
        <v>26</v>
      </c>
      <c r="G268" s="52" t="s">
        <v>27</v>
      </c>
      <c r="H268" s="53" t="s">
        <v>26</v>
      </c>
      <c r="I268" s="203"/>
      <c r="J268" s="54" t="s">
        <v>15</v>
      </c>
      <c r="K268" s="54" t="s">
        <v>16</v>
      </c>
      <c r="L268" s="54" t="s">
        <v>18</v>
      </c>
    </row>
    <row r="269" spans="1:12" s="94" customFormat="1" ht="36" x14ac:dyDescent="0.35">
      <c r="A269" s="205" t="s">
        <v>241</v>
      </c>
      <c r="B269" s="118" t="s">
        <v>304</v>
      </c>
      <c r="C269" s="86">
        <v>247000</v>
      </c>
      <c r="D269" s="86">
        <v>100000</v>
      </c>
      <c r="E269" s="85" t="s">
        <v>242</v>
      </c>
      <c r="F269" s="95">
        <v>1</v>
      </c>
      <c r="G269" s="96"/>
      <c r="H269" s="97"/>
      <c r="I269" s="208" t="s">
        <v>243</v>
      </c>
      <c r="J269" s="220" t="s">
        <v>245</v>
      </c>
      <c r="K269" s="220" t="s">
        <v>246</v>
      </c>
      <c r="L269" s="223" t="s">
        <v>244</v>
      </c>
    </row>
    <row r="270" spans="1:12" s="94" customFormat="1" ht="27" customHeight="1" x14ac:dyDescent="0.35">
      <c r="A270" s="206"/>
      <c r="B270" s="85" t="s">
        <v>305</v>
      </c>
      <c r="C270" s="86">
        <v>53000</v>
      </c>
      <c r="D270" s="86" t="s">
        <v>28</v>
      </c>
      <c r="E270" s="85"/>
      <c r="F270" s="95"/>
      <c r="G270" s="98"/>
      <c r="H270" s="97"/>
      <c r="I270" s="209"/>
      <c r="J270" s="221"/>
      <c r="K270" s="221"/>
      <c r="L270" s="224"/>
    </row>
    <row r="271" spans="1:12" s="94" customFormat="1" ht="14.4" customHeight="1" x14ac:dyDescent="0.35">
      <c r="A271" s="206"/>
      <c r="B271" s="85"/>
      <c r="C271" s="86" t="s">
        <v>28</v>
      </c>
      <c r="D271" s="86" t="s">
        <v>28</v>
      </c>
      <c r="E271" s="85"/>
      <c r="F271" s="95"/>
      <c r="G271" s="98"/>
      <c r="H271" s="97"/>
      <c r="I271" s="209"/>
      <c r="J271" s="221"/>
      <c r="K271" s="221"/>
      <c r="L271" s="224"/>
    </row>
    <row r="272" spans="1:12" s="94" customFormat="1" ht="14.4" customHeight="1" x14ac:dyDescent="0.35">
      <c r="A272" s="206"/>
      <c r="B272" s="85"/>
      <c r="C272" s="86" t="s">
        <v>28</v>
      </c>
      <c r="D272" s="86" t="s">
        <v>28</v>
      </c>
      <c r="E272" s="85"/>
      <c r="F272" s="95"/>
      <c r="G272" s="98"/>
      <c r="H272" s="97"/>
      <c r="I272" s="209"/>
      <c r="J272" s="221"/>
      <c r="K272" s="221"/>
      <c r="L272" s="224"/>
    </row>
    <row r="273" spans="1:13" s="94" customFormat="1" ht="15" thickBot="1" x14ac:dyDescent="0.4">
      <c r="A273" s="206"/>
      <c r="B273" s="87"/>
      <c r="C273" s="88" t="s">
        <v>28</v>
      </c>
      <c r="D273" s="88" t="s">
        <v>28</v>
      </c>
      <c r="E273" s="87"/>
      <c r="F273" s="99"/>
      <c r="G273" s="100"/>
      <c r="H273" s="101"/>
      <c r="I273" s="209"/>
      <c r="J273" s="221"/>
      <c r="K273" s="221"/>
      <c r="L273" s="224"/>
    </row>
    <row r="274" spans="1:13" s="94" customFormat="1" ht="78" customHeight="1" thickBot="1" x14ac:dyDescent="0.4">
      <c r="A274" s="243"/>
      <c r="B274" s="89" t="s">
        <v>29</v>
      </c>
      <c r="C274" s="90">
        <f>SUM(C269:C273)</f>
        <v>300000</v>
      </c>
      <c r="D274" s="90">
        <f>SUM(D269:D273)</f>
        <v>100000</v>
      </c>
      <c r="E274" s="102" t="s">
        <v>30</v>
      </c>
      <c r="F274" s="103">
        <f>SUM(F269:F273)</f>
        <v>1</v>
      </c>
      <c r="G274" s="104" t="s">
        <v>30</v>
      </c>
      <c r="H274" s="105">
        <f>SUM(H269:H273)</f>
        <v>0</v>
      </c>
      <c r="I274" s="245"/>
      <c r="J274" s="222"/>
      <c r="K274" s="222"/>
      <c r="L274" s="225"/>
    </row>
    <row r="275" spans="1:13" ht="15" thickBot="1" x14ac:dyDescent="0.4"/>
    <row r="276" spans="1:13" s="47" customFormat="1" ht="32" customHeight="1" x14ac:dyDescent="0.35">
      <c r="A276" s="193" t="s">
        <v>289</v>
      </c>
      <c r="B276" s="195" t="s">
        <v>11</v>
      </c>
      <c r="C276" s="196"/>
      <c r="D276" s="197"/>
      <c r="E276" s="198" t="s">
        <v>20</v>
      </c>
      <c r="F276" s="199"/>
      <c r="G276" s="200" t="s">
        <v>12</v>
      </c>
      <c r="H276" s="201"/>
      <c r="I276" s="202" t="s">
        <v>21</v>
      </c>
      <c r="J276" s="195" t="s">
        <v>13</v>
      </c>
      <c r="K276" s="196"/>
      <c r="L276" s="204"/>
    </row>
    <row r="277" spans="1:13" s="76" customFormat="1" ht="39" x14ac:dyDescent="0.3">
      <c r="A277" s="194"/>
      <c r="B277" s="49" t="s">
        <v>14</v>
      </c>
      <c r="C277" s="49" t="s">
        <v>17</v>
      </c>
      <c r="D277" s="49" t="s">
        <v>24</v>
      </c>
      <c r="E277" s="50" t="s">
        <v>25</v>
      </c>
      <c r="F277" s="51" t="s">
        <v>26</v>
      </c>
      <c r="G277" s="52" t="s">
        <v>27</v>
      </c>
      <c r="H277" s="53" t="s">
        <v>26</v>
      </c>
      <c r="I277" s="203"/>
      <c r="J277" s="54" t="s">
        <v>15</v>
      </c>
      <c r="K277" s="54" t="s">
        <v>16</v>
      </c>
      <c r="L277" s="54" t="s">
        <v>18</v>
      </c>
    </row>
    <row r="278" spans="1:13" s="48" customFormat="1" ht="24.65" customHeight="1" x14ac:dyDescent="0.35">
      <c r="A278" s="248" t="s">
        <v>231</v>
      </c>
      <c r="B278" s="56" t="s">
        <v>73</v>
      </c>
      <c r="C278" s="111">
        <v>222030</v>
      </c>
      <c r="D278" s="122"/>
      <c r="E278" s="56"/>
      <c r="F278" s="56"/>
      <c r="G278" s="163" t="s">
        <v>225</v>
      </c>
      <c r="H278" s="164">
        <v>1</v>
      </c>
      <c r="I278" s="248"/>
      <c r="J278" s="220" t="s">
        <v>233</v>
      </c>
      <c r="K278" s="220" t="s">
        <v>232</v>
      </c>
      <c r="L278" s="248" t="s">
        <v>234</v>
      </c>
      <c r="M278" s="94"/>
    </row>
    <row r="279" spans="1:13" s="48" customFormat="1" ht="14.4" customHeight="1" x14ac:dyDescent="0.35">
      <c r="A279" s="249"/>
      <c r="B279" s="56" t="s">
        <v>226</v>
      </c>
      <c r="C279" s="111">
        <v>48433</v>
      </c>
      <c r="D279" s="122">
        <v>0.3</v>
      </c>
      <c r="E279" s="56"/>
      <c r="F279" s="56"/>
      <c r="G279" s="98" t="s">
        <v>226</v>
      </c>
      <c r="H279" s="77">
        <v>1</v>
      </c>
      <c r="I279" s="249"/>
      <c r="J279" s="221"/>
      <c r="K279" s="252"/>
      <c r="L279" s="249"/>
    </row>
    <row r="280" spans="1:13" s="48" customFormat="1" ht="14.4" customHeight="1" x14ac:dyDescent="0.35">
      <c r="A280" s="249"/>
      <c r="B280" s="56" t="s">
        <v>227</v>
      </c>
      <c r="C280" s="111">
        <v>48433</v>
      </c>
      <c r="D280" s="122">
        <v>0.3</v>
      </c>
      <c r="E280" s="56"/>
      <c r="F280" s="56"/>
      <c r="G280" s="98" t="s">
        <v>227</v>
      </c>
      <c r="H280" s="77">
        <v>1</v>
      </c>
      <c r="I280" s="249"/>
      <c r="J280" s="221"/>
      <c r="K280" s="252"/>
      <c r="L280" s="249"/>
    </row>
    <row r="281" spans="1:13" s="48" customFormat="1" ht="27.65" customHeight="1" x14ac:dyDescent="0.35">
      <c r="A281" s="249"/>
      <c r="B281" s="98" t="s">
        <v>228</v>
      </c>
      <c r="C281" s="111">
        <v>48433</v>
      </c>
      <c r="D281" s="122">
        <v>0.3</v>
      </c>
      <c r="E281" s="56"/>
      <c r="F281" s="56"/>
      <c r="G281" s="98" t="s">
        <v>228</v>
      </c>
      <c r="H281" s="77">
        <v>1</v>
      </c>
      <c r="I281" s="249"/>
      <c r="J281" s="221"/>
      <c r="K281" s="252"/>
      <c r="L281" s="249"/>
    </row>
    <row r="282" spans="1:13" s="48" customFormat="1" ht="28.25" customHeight="1" x14ac:dyDescent="0.35">
      <c r="A282" s="249"/>
      <c r="B282" s="98" t="s">
        <v>229</v>
      </c>
      <c r="C282" s="111">
        <v>48433</v>
      </c>
      <c r="D282" s="122">
        <v>0.3</v>
      </c>
      <c r="E282" s="56"/>
      <c r="F282" s="56"/>
      <c r="G282" s="98" t="s">
        <v>229</v>
      </c>
      <c r="H282" s="77">
        <v>1</v>
      </c>
      <c r="I282" s="249"/>
      <c r="J282" s="221"/>
      <c r="K282" s="252"/>
      <c r="L282" s="249"/>
    </row>
    <row r="283" spans="1:13" s="48" customFormat="1" ht="14.4" customHeight="1" x14ac:dyDescent="0.35">
      <c r="A283" s="249"/>
      <c r="B283" s="98" t="s">
        <v>230</v>
      </c>
      <c r="C283" s="111">
        <v>48433</v>
      </c>
      <c r="D283" s="122">
        <v>0.3</v>
      </c>
      <c r="E283" s="56"/>
      <c r="F283" s="56"/>
      <c r="G283" s="98" t="s">
        <v>230</v>
      </c>
      <c r="H283" s="77">
        <v>1</v>
      </c>
      <c r="I283" s="249"/>
      <c r="J283" s="221"/>
      <c r="K283" s="252"/>
      <c r="L283" s="249"/>
    </row>
    <row r="284" spans="1:13" s="48" customFormat="1" ht="14.4" customHeight="1" x14ac:dyDescent="0.35">
      <c r="A284" s="249"/>
      <c r="B284" s="98" t="s">
        <v>274</v>
      </c>
      <c r="C284" s="111">
        <v>48433</v>
      </c>
      <c r="D284" s="122">
        <v>0.3</v>
      </c>
      <c r="E284" s="56"/>
      <c r="F284" s="56"/>
      <c r="G284" s="98" t="s">
        <v>274</v>
      </c>
      <c r="H284" s="77">
        <v>1</v>
      </c>
      <c r="I284" s="249"/>
      <c r="J284" s="221"/>
      <c r="K284" s="252"/>
      <c r="L284" s="249"/>
    </row>
    <row r="285" spans="1:13" s="48" customFormat="1" ht="15" thickBot="1" x14ac:dyDescent="0.4">
      <c r="A285" s="249"/>
      <c r="B285" s="62"/>
      <c r="C285" s="24"/>
      <c r="D285" s="24"/>
      <c r="E285" s="62"/>
      <c r="F285" s="62"/>
      <c r="G285" s="65"/>
      <c r="H285" s="78"/>
      <c r="I285" s="249"/>
      <c r="J285" s="221"/>
      <c r="K285" s="252"/>
      <c r="L285" s="249"/>
    </row>
    <row r="286" spans="1:13" s="48" customFormat="1" ht="15" thickBot="1" x14ac:dyDescent="0.4">
      <c r="A286" s="250"/>
      <c r="B286" s="67" t="s">
        <v>29</v>
      </c>
      <c r="C286" s="148">
        <f>SUM(C278:C285)</f>
        <v>512628</v>
      </c>
      <c r="D286" s="17"/>
      <c r="E286" s="69" t="s">
        <v>30</v>
      </c>
      <c r="F286" s="70">
        <f>SUM(F278:F285)</f>
        <v>0</v>
      </c>
      <c r="G286" s="71" t="s">
        <v>30</v>
      </c>
      <c r="H286" s="79">
        <f>SUM(H279:H285)</f>
        <v>6</v>
      </c>
      <c r="I286" s="250"/>
      <c r="J286" s="236"/>
      <c r="K286" s="254"/>
      <c r="L286" s="250"/>
    </row>
    <row r="288" spans="1:13" ht="15" thickBot="1" x14ac:dyDescent="0.4"/>
    <row r="289" spans="1:12" s="47" customFormat="1" ht="32" customHeight="1" x14ac:dyDescent="0.35">
      <c r="A289" s="193" t="s">
        <v>354</v>
      </c>
      <c r="B289" s="195" t="s">
        <v>11</v>
      </c>
      <c r="C289" s="196"/>
      <c r="D289" s="197"/>
      <c r="E289" s="198" t="s">
        <v>20</v>
      </c>
      <c r="F289" s="199"/>
      <c r="G289" s="200" t="s">
        <v>12</v>
      </c>
      <c r="H289" s="201"/>
      <c r="I289" s="202" t="s">
        <v>21</v>
      </c>
      <c r="J289" s="195" t="s">
        <v>13</v>
      </c>
      <c r="K289" s="196"/>
      <c r="L289" s="204"/>
    </row>
    <row r="290" spans="1:12" s="76" customFormat="1" ht="39" x14ac:dyDescent="0.3">
      <c r="A290" s="194"/>
      <c r="B290" s="49" t="s">
        <v>14</v>
      </c>
      <c r="C290" s="49" t="s">
        <v>17</v>
      </c>
      <c r="D290" s="49" t="s">
        <v>24</v>
      </c>
      <c r="E290" s="50" t="s">
        <v>25</v>
      </c>
      <c r="F290" s="51" t="s">
        <v>26</v>
      </c>
      <c r="G290" s="52" t="s">
        <v>27</v>
      </c>
      <c r="H290" s="53" t="s">
        <v>26</v>
      </c>
      <c r="I290" s="203"/>
      <c r="J290" s="54" t="s">
        <v>15</v>
      </c>
      <c r="K290" s="54" t="s">
        <v>16</v>
      </c>
      <c r="L290" s="54" t="s">
        <v>18</v>
      </c>
    </row>
    <row r="291" spans="1:12" s="48" customFormat="1" ht="409.5" x14ac:dyDescent="0.35">
      <c r="A291" s="248" t="s">
        <v>237</v>
      </c>
      <c r="B291" s="85" t="s">
        <v>239</v>
      </c>
      <c r="C291" s="111">
        <v>1710000</v>
      </c>
      <c r="D291" s="122">
        <v>0.3</v>
      </c>
      <c r="E291" s="56"/>
      <c r="F291" s="56"/>
      <c r="G291" s="96" t="s">
        <v>236</v>
      </c>
      <c r="H291" s="77">
        <v>18</v>
      </c>
      <c r="I291" s="248"/>
      <c r="J291" s="220" t="s">
        <v>238</v>
      </c>
      <c r="K291" s="251"/>
      <c r="L291" s="248" t="s">
        <v>240</v>
      </c>
    </row>
    <row r="292" spans="1:12" s="48" customFormat="1" ht="14.4" customHeight="1" x14ac:dyDescent="0.35">
      <c r="A292" s="249"/>
      <c r="B292" s="56"/>
      <c r="C292" s="111"/>
      <c r="D292" s="20"/>
      <c r="E292" s="56"/>
      <c r="F292" s="56"/>
      <c r="G292" s="61"/>
      <c r="H292" s="77"/>
      <c r="I292" s="249"/>
      <c r="J292" s="252"/>
      <c r="K292" s="252"/>
      <c r="L292" s="249"/>
    </row>
    <row r="293" spans="1:12" s="48" customFormat="1" ht="14.4" customHeight="1" x14ac:dyDescent="0.35">
      <c r="A293" s="249"/>
      <c r="B293" s="56"/>
      <c r="C293" s="20"/>
      <c r="D293" s="20"/>
      <c r="E293" s="56"/>
      <c r="F293" s="56"/>
      <c r="G293" s="61"/>
      <c r="H293" s="77"/>
      <c r="I293" s="249"/>
      <c r="J293" s="252"/>
      <c r="K293" s="252"/>
      <c r="L293" s="249"/>
    </row>
    <row r="294" spans="1:12" s="48" customFormat="1" ht="14.4" customHeight="1" x14ac:dyDescent="0.35">
      <c r="A294" s="249"/>
      <c r="B294" s="56"/>
      <c r="C294" s="20"/>
      <c r="D294" s="20"/>
      <c r="E294" s="56"/>
      <c r="F294" s="56"/>
      <c r="G294" s="61"/>
      <c r="H294" s="77"/>
      <c r="I294" s="249"/>
      <c r="J294" s="252"/>
      <c r="K294" s="252"/>
      <c r="L294" s="249"/>
    </row>
    <row r="295" spans="1:12" s="48" customFormat="1" ht="15" thickBot="1" x14ac:dyDescent="0.4">
      <c r="A295" s="249"/>
      <c r="B295" s="62"/>
      <c r="C295" s="24"/>
      <c r="D295" s="24"/>
      <c r="E295" s="62"/>
      <c r="F295" s="62"/>
      <c r="G295" s="65"/>
      <c r="H295" s="78"/>
      <c r="I295" s="249"/>
      <c r="J295" s="252"/>
      <c r="K295" s="252"/>
      <c r="L295" s="249"/>
    </row>
    <row r="296" spans="1:12" s="48" customFormat="1" ht="94.5" customHeight="1" thickBot="1" x14ac:dyDescent="0.4">
      <c r="A296" s="250"/>
      <c r="B296" s="67" t="s">
        <v>29</v>
      </c>
      <c r="C296" s="17">
        <f>SUM(C291:C295)</f>
        <v>1710000</v>
      </c>
      <c r="D296" s="17">
        <f>SUM(D291:D295)</f>
        <v>0.3</v>
      </c>
      <c r="E296" s="69" t="s">
        <v>30</v>
      </c>
      <c r="F296" s="70">
        <f>SUM(F291:F295)</f>
        <v>0</v>
      </c>
      <c r="G296" s="71" t="s">
        <v>30</v>
      </c>
      <c r="H296" s="79">
        <f>SUM(H291:H295)</f>
        <v>18</v>
      </c>
      <c r="I296" s="250"/>
      <c r="J296" s="254"/>
      <c r="K296" s="254"/>
      <c r="L296" s="250"/>
    </row>
    <row r="297" spans="1:12" ht="15" thickBot="1" x14ac:dyDescent="0.4"/>
    <row r="298" spans="1:12" s="123" customFormat="1" ht="32.15" customHeight="1" x14ac:dyDescent="0.35">
      <c r="A298" s="193" t="s">
        <v>290</v>
      </c>
      <c r="B298" s="195" t="s">
        <v>11</v>
      </c>
      <c r="C298" s="196"/>
      <c r="D298" s="197"/>
      <c r="E298" s="198" t="s">
        <v>20</v>
      </c>
      <c r="F298" s="199"/>
      <c r="G298" s="200" t="s">
        <v>12</v>
      </c>
      <c r="H298" s="201"/>
      <c r="I298" s="202" t="s">
        <v>21</v>
      </c>
      <c r="J298" s="195" t="s">
        <v>13</v>
      </c>
      <c r="K298" s="196"/>
      <c r="L298" s="204"/>
    </row>
    <row r="299" spans="1:12" s="124" customFormat="1" ht="39" x14ac:dyDescent="0.3">
      <c r="A299" s="246"/>
      <c r="B299" s="49" t="s">
        <v>14</v>
      </c>
      <c r="C299" s="49" t="s">
        <v>17</v>
      </c>
      <c r="D299" s="49" t="s">
        <v>24</v>
      </c>
      <c r="E299" s="50" t="s">
        <v>25</v>
      </c>
      <c r="F299" s="51" t="s">
        <v>26</v>
      </c>
      <c r="G299" s="52" t="s">
        <v>27</v>
      </c>
      <c r="H299" s="53" t="s">
        <v>26</v>
      </c>
      <c r="I299" s="203"/>
      <c r="J299" s="54" t="s">
        <v>15</v>
      </c>
      <c r="K299" s="54" t="s">
        <v>16</v>
      </c>
      <c r="L299" s="54" t="s">
        <v>18</v>
      </c>
    </row>
    <row r="300" spans="1:12" s="94" customFormat="1" ht="24" x14ac:dyDescent="0.35">
      <c r="A300" s="205" t="s">
        <v>247</v>
      </c>
      <c r="B300" s="85" t="s">
        <v>248</v>
      </c>
      <c r="C300" s="86">
        <v>1378044</v>
      </c>
      <c r="D300" s="86" t="s">
        <v>28</v>
      </c>
      <c r="E300" s="85" t="s">
        <v>249</v>
      </c>
      <c r="F300" s="118">
        <v>11</v>
      </c>
      <c r="G300" s="96"/>
      <c r="H300" s="106"/>
      <c r="I300" s="208" t="s">
        <v>250</v>
      </c>
      <c r="J300" s="220" t="s">
        <v>251</v>
      </c>
      <c r="K300" s="220" t="s">
        <v>252</v>
      </c>
      <c r="L300" s="223" t="s">
        <v>258</v>
      </c>
    </row>
    <row r="301" spans="1:12" s="94" customFormat="1" ht="14.4" customHeight="1" x14ac:dyDescent="0.35">
      <c r="A301" s="206"/>
      <c r="B301" s="85" t="s">
        <v>253</v>
      </c>
      <c r="C301" s="125">
        <v>22000</v>
      </c>
      <c r="D301" s="125">
        <v>2500000</v>
      </c>
      <c r="E301" s="85" t="s">
        <v>254</v>
      </c>
      <c r="F301" s="118">
        <v>1</v>
      </c>
      <c r="G301" s="98"/>
      <c r="H301" s="106"/>
      <c r="I301" s="209"/>
      <c r="J301" s="221"/>
      <c r="K301" s="221"/>
      <c r="L301" s="224"/>
    </row>
    <row r="302" spans="1:12" s="94" customFormat="1" ht="14.4" customHeight="1" x14ac:dyDescent="0.35">
      <c r="A302" s="206"/>
      <c r="B302" s="85"/>
      <c r="C302" s="86"/>
      <c r="D302" s="86"/>
      <c r="E302" s="85" t="s">
        <v>255</v>
      </c>
      <c r="F302" s="118">
        <v>5</v>
      </c>
      <c r="G302" s="98"/>
      <c r="H302" s="106"/>
      <c r="I302" s="209"/>
      <c r="J302" s="221"/>
      <c r="K302" s="221"/>
      <c r="L302" s="224"/>
    </row>
    <row r="303" spans="1:12" s="94" customFormat="1" ht="14.4" customHeight="1" x14ac:dyDescent="0.35">
      <c r="A303" s="206"/>
      <c r="B303" s="85"/>
      <c r="C303" s="86" t="s">
        <v>28</v>
      </c>
      <c r="D303" s="86" t="s">
        <v>28</v>
      </c>
      <c r="E303" s="85" t="s">
        <v>256</v>
      </c>
      <c r="F303" s="118">
        <v>1</v>
      </c>
      <c r="G303" s="98"/>
      <c r="H303" s="106"/>
      <c r="I303" s="209"/>
      <c r="J303" s="221"/>
      <c r="K303" s="221"/>
      <c r="L303" s="224"/>
    </row>
    <row r="304" spans="1:12" s="94" customFormat="1" ht="14.4" customHeight="1" x14ac:dyDescent="0.35">
      <c r="A304" s="206"/>
      <c r="B304" s="85"/>
      <c r="C304" s="86" t="s">
        <v>28</v>
      </c>
      <c r="D304" s="86" t="s">
        <v>28</v>
      </c>
      <c r="E304" s="85" t="s">
        <v>257</v>
      </c>
      <c r="F304" s="118">
        <v>3</v>
      </c>
      <c r="G304" s="98"/>
      <c r="H304" s="106"/>
      <c r="I304" s="209"/>
      <c r="J304" s="221"/>
      <c r="K304" s="221"/>
      <c r="L304" s="224"/>
    </row>
    <row r="305" spans="1:13" s="94" customFormat="1" ht="15" thickBot="1" x14ac:dyDescent="0.4">
      <c r="A305" s="206"/>
      <c r="B305" s="87"/>
      <c r="C305" s="88" t="s">
        <v>28</v>
      </c>
      <c r="D305" s="88" t="s">
        <v>28</v>
      </c>
      <c r="E305" s="87"/>
      <c r="F305" s="126"/>
      <c r="G305" s="100"/>
      <c r="H305" s="107"/>
      <c r="I305" s="209"/>
      <c r="J305" s="221"/>
      <c r="K305" s="221"/>
      <c r="L305" s="224"/>
    </row>
    <row r="306" spans="1:13" s="94" customFormat="1" ht="81" customHeight="1" thickBot="1" x14ac:dyDescent="0.4">
      <c r="A306" s="207"/>
      <c r="B306" s="89" t="s">
        <v>29</v>
      </c>
      <c r="C306" s="90">
        <f>SUM(C300:C305)</f>
        <v>1400044</v>
      </c>
      <c r="D306" s="90">
        <f>SUM(D300:D305)</f>
        <v>2500000</v>
      </c>
      <c r="E306" s="102" t="s">
        <v>30</v>
      </c>
      <c r="F306" s="103">
        <f>SUM(F300:F305)</f>
        <v>21</v>
      </c>
      <c r="G306" s="104" t="s">
        <v>30</v>
      </c>
      <c r="H306" s="108">
        <f>SUM(H300:H305)</f>
        <v>0</v>
      </c>
      <c r="I306" s="210"/>
      <c r="J306" s="236"/>
      <c r="K306" s="236"/>
      <c r="L306" s="247"/>
    </row>
    <row r="307" spans="1:13" ht="15" thickBot="1" x14ac:dyDescent="0.4"/>
    <row r="308" spans="1:13" s="47" customFormat="1" ht="31.65" customHeight="1" x14ac:dyDescent="0.35">
      <c r="A308" s="193" t="s">
        <v>291</v>
      </c>
      <c r="B308" s="195" t="s">
        <v>11</v>
      </c>
      <c r="C308" s="196"/>
      <c r="D308" s="197"/>
      <c r="E308" s="198" t="s">
        <v>20</v>
      </c>
      <c r="F308" s="199"/>
      <c r="G308" s="200" t="s">
        <v>12</v>
      </c>
      <c r="H308" s="201"/>
      <c r="I308" s="202" t="s">
        <v>21</v>
      </c>
      <c r="J308" s="195" t="s">
        <v>13</v>
      </c>
      <c r="K308" s="196"/>
      <c r="L308" s="204"/>
    </row>
    <row r="309" spans="1:13" s="76" customFormat="1" ht="39" x14ac:dyDescent="0.3">
      <c r="A309" s="194"/>
      <c r="B309" s="49" t="s">
        <v>14</v>
      </c>
      <c r="C309" s="49" t="s">
        <v>17</v>
      </c>
      <c r="D309" s="49" t="s">
        <v>24</v>
      </c>
      <c r="E309" s="50" t="s">
        <v>25</v>
      </c>
      <c r="F309" s="51" t="s">
        <v>26</v>
      </c>
      <c r="G309" s="52" t="s">
        <v>27</v>
      </c>
      <c r="H309" s="53" t="s">
        <v>26</v>
      </c>
      <c r="I309" s="203"/>
      <c r="J309" s="54" t="s">
        <v>15</v>
      </c>
      <c r="K309" s="54" t="s">
        <v>16</v>
      </c>
      <c r="L309" s="54" t="s">
        <v>18</v>
      </c>
    </row>
    <row r="310" spans="1:13" s="48" customFormat="1" x14ac:dyDescent="0.35">
      <c r="A310" s="205" t="s">
        <v>351</v>
      </c>
      <c r="B310" s="149" t="s">
        <v>292</v>
      </c>
      <c r="C310" s="81">
        <v>740000</v>
      </c>
      <c r="D310" s="20" t="s">
        <v>28</v>
      </c>
      <c r="E310" s="85" t="s">
        <v>259</v>
      </c>
      <c r="F310" s="127" t="s">
        <v>235</v>
      </c>
      <c r="G310" s="59"/>
      <c r="H310" s="77"/>
      <c r="I310" s="208" t="s">
        <v>260</v>
      </c>
      <c r="J310" s="211" t="s">
        <v>352</v>
      </c>
      <c r="K310" s="211" t="s">
        <v>261</v>
      </c>
      <c r="L310" s="260" t="s">
        <v>353</v>
      </c>
      <c r="M310" s="129"/>
    </row>
    <row r="311" spans="1:13" s="48" customFormat="1" ht="51" customHeight="1" x14ac:dyDescent="0.35">
      <c r="A311" s="206"/>
      <c r="B311" s="56"/>
      <c r="C311" s="20" t="s">
        <v>28</v>
      </c>
      <c r="D311" s="20" t="s">
        <v>28</v>
      </c>
      <c r="E311" s="85" t="s">
        <v>262</v>
      </c>
      <c r="F311" s="127" t="s">
        <v>235</v>
      </c>
      <c r="G311" s="61"/>
      <c r="H311" s="77"/>
      <c r="I311" s="209"/>
      <c r="J311" s="212"/>
      <c r="K311" s="212"/>
      <c r="L311" s="224"/>
      <c r="M311" s="131"/>
    </row>
    <row r="312" spans="1:13" s="48" customFormat="1" ht="14.4" customHeight="1" x14ac:dyDescent="0.35">
      <c r="A312" s="206"/>
      <c r="B312" s="56"/>
      <c r="C312" s="20" t="s">
        <v>28</v>
      </c>
      <c r="D312" s="20" t="s">
        <v>28</v>
      </c>
      <c r="E312" s="85" t="s">
        <v>263</v>
      </c>
      <c r="F312" s="127" t="s">
        <v>235</v>
      </c>
      <c r="G312" s="61"/>
      <c r="H312" s="77"/>
      <c r="I312" s="209"/>
      <c r="J312" s="212"/>
      <c r="K312" s="212"/>
      <c r="L312" s="224"/>
    </row>
    <row r="313" spans="1:13" s="48" customFormat="1" ht="14.4" customHeight="1" x14ac:dyDescent="0.35">
      <c r="A313" s="206"/>
      <c r="B313" s="56"/>
      <c r="C313" s="20" t="s">
        <v>28</v>
      </c>
      <c r="D313" s="20" t="s">
        <v>28</v>
      </c>
      <c r="E313" s="85" t="s">
        <v>264</v>
      </c>
      <c r="F313" s="127" t="s">
        <v>235</v>
      </c>
      <c r="G313" s="61"/>
      <c r="H313" s="77"/>
      <c r="I313" s="209"/>
      <c r="J313" s="212"/>
      <c r="K313" s="212"/>
      <c r="L313" s="224"/>
    </row>
    <row r="314" spans="1:13" s="48" customFormat="1" ht="14.4" customHeight="1" x14ac:dyDescent="0.35">
      <c r="A314" s="206"/>
      <c r="B314" s="62"/>
      <c r="C314" s="24" t="s">
        <v>28</v>
      </c>
      <c r="D314" s="24" t="s">
        <v>28</v>
      </c>
      <c r="E314" s="174" t="s">
        <v>265</v>
      </c>
      <c r="F314" s="127" t="s">
        <v>235</v>
      </c>
      <c r="G314" s="65"/>
      <c r="H314" s="78"/>
      <c r="I314" s="209"/>
      <c r="J314" s="212"/>
      <c r="K314" s="212"/>
      <c r="L314" s="224"/>
    </row>
    <row r="315" spans="1:13" s="48" customFormat="1" ht="14.4" customHeight="1" x14ac:dyDescent="0.35">
      <c r="A315" s="206"/>
      <c r="B315" s="62" t="s">
        <v>266</v>
      </c>
      <c r="C315" s="24">
        <v>170000</v>
      </c>
      <c r="D315" s="24" t="s">
        <v>28</v>
      </c>
      <c r="E315" s="62"/>
      <c r="F315" s="62"/>
      <c r="G315" s="65"/>
      <c r="H315" s="78"/>
      <c r="I315" s="209"/>
      <c r="J315" s="212"/>
      <c r="K315" s="212"/>
      <c r="L315" s="224"/>
    </row>
    <row r="316" spans="1:13" s="48" customFormat="1" ht="15" thickBot="1" x14ac:dyDescent="0.4">
      <c r="A316" s="206"/>
      <c r="B316" s="62" t="s">
        <v>73</v>
      </c>
      <c r="C316" s="24">
        <v>350000</v>
      </c>
      <c r="D316" s="24" t="s">
        <v>28</v>
      </c>
      <c r="E316" s="62"/>
      <c r="F316" s="174"/>
      <c r="G316" s="65"/>
      <c r="H316" s="78"/>
      <c r="I316" s="209"/>
      <c r="J316" s="212"/>
      <c r="K316" s="212"/>
      <c r="L316" s="224"/>
    </row>
    <row r="317" spans="1:13" s="48" customFormat="1" ht="53.4" customHeight="1" thickBot="1" x14ac:dyDescent="0.4">
      <c r="A317" s="207"/>
      <c r="B317" s="67" t="s">
        <v>29</v>
      </c>
      <c r="C317" s="17">
        <f>SUM(C310:C316)</f>
        <v>1260000</v>
      </c>
      <c r="D317" s="17">
        <f>SUM(D310:D316)</f>
        <v>0</v>
      </c>
      <c r="E317" s="69" t="s">
        <v>30</v>
      </c>
      <c r="F317" s="70">
        <f>SUM(F310:F316)</f>
        <v>0</v>
      </c>
      <c r="G317" s="71" t="s">
        <v>30</v>
      </c>
      <c r="H317" s="79">
        <f>SUM(H310:H316)</f>
        <v>0</v>
      </c>
      <c r="I317" s="210"/>
      <c r="J317" s="213"/>
      <c r="K317" s="213"/>
      <c r="L317" s="247"/>
    </row>
    <row r="318" spans="1:13" ht="15" thickBot="1" x14ac:dyDescent="0.4"/>
    <row r="319" spans="1:13" s="47" customFormat="1" ht="31.65" customHeight="1" x14ac:dyDescent="0.35">
      <c r="A319" s="193" t="s">
        <v>346</v>
      </c>
      <c r="B319" s="195" t="s">
        <v>11</v>
      </c>
      <c r="C319" s="196"/>
      <c r="D319" s="197"/>
      <c r="E319" s="198" t="s">
        <v>20</v>
      </c>
      <c r="F319" s="199"/>
      <c r="G319" s="200" t="s">
        <v>12</v>
      </c>
      <c r="H319" s="201"/>
      <c r="I319" s="202" t="s">
        <v>21</v>
      </c>
      <c r="J319" s="195" t="s">
        <v>13</v>
      </c>
      <c r="K319" s="196"/>
      <c r="L319" s="204"/>
    </row>
    <row r="320" spans="1:13" s="76" customFormat="1" ht="39" x14ac:dyDescent="0.3">
      <c r="A320" s="194"/>
      <c r="B320" s="49" t="s">
        <v>14</v>
      </c>
      <c r="C320" s="49" t="s">
        <v>17</v>
      </c>
      <c r="D320" s="49" t="s">
        <v>24</v>
      </c>
      <c r="E320" s="50" t="s">
        <v>25</v>
      </c>
      <c r="F320" s="51" t="s">
        <v>26</v>
      </c>
      <c r="G320" s="52" t="s">
        <v>27</v>
      </c>
      <c r="H320" s="53" t="s">
        <v>26</v>
      </c>
      <c r="I320" s="203"/>
      <c r="J320" s="54" t="s">
        <v>15</v>
      </c>
      <c r="K320" s="54" t="s">
        <v>16</v>
      </c>
      <c r="L320" s="54" t="s">
        <v>18</v>
      </c>
    </row>
    <row r="321" spans="1:13" s="48" customFormat="1" x14ac:dyDescent="0.35">
      <c r="A321" s="205" t="s">
        <v>293</v>
      </c>
      <c r="B321" s="149" t="s">
        <v>73</v>
      </c>
      <c r="C321" s="81">
        <v>1500000</v>
      </c>
      <c r="D321" s="57" t="s">
        <v>28</v>
      </c>
      <c r="E321" s="56"/>
      <c r="F321" s="127"/>
      <c r="G321" s="59"/>
      <c r="H321" s="77"/>
      <c r="I321" s="208" t="s">
        <v>293</v>
      </c>
      <c r="J321" s="211" t="s">
        <v>293</v>
      </c>
      <c r="K321" s="211" t="s">
        <v>293</v>
      </c>
      <c r="L321" s="214" t="s">
        <v>293</v>
      </c>
      <c r="M321" s="131"/>
    </row>
    <row r="322" spans="1:13" s="48" customFormat="1" ht="14.4" customHeight="1" x14ac:dyDescent="0.35">
      <c r="A322" s="206"/>
      <c r="B322" s="56"/>
      <c r="C322" s="57" t="s">
        <v>28</v>
      </c>
      <c r="D322" s="57" t="s">
        <v>28</v>
      </c>
      <c r="E322" s="56"/>
      <c r="F322" s="127"/>
      <c r="G322" s="61"/>
      <c r="H322" s="77"/>
      <c r="I322" s="209"/>
      <c r="J322" s="212"/>
      <c r="K322" s="212"/>
      <c r="L322" s="215"/>
    </row>
    <row r="323" spans="1:13" s="48" customFormat="1" ht="14.4" customHeight="1" x14ac:dyDescent="0.35">
      <c r="A323" s="206"/>
      <c r="B323" s="56"/>
      <c r="C323" s="57" t="s">
        <v>28</v>
      </c>
      <c r="D323" s="57" t="s">
        <v>28</v>
      </c>
      <c r="E323" s="56"/>
      <c r="F323" s="127"/>
      <c r="G323" s="61"/>
      <c r="H323" s="77"/>
      <c r="I323" s="209"/>
      <c r="J323" s="212"/>
      <c r="K323" s="212"/>
      <c r="L323" s="215"/>
    </row>
    <row r="324" spans="1:13" s="48" customFormat="1" ht="14.4" customHeight="1" x14ac:dyDescent="0.35">
      <c r="A324" s="206"/>
      <c r="B324" s="56"/>
      <c r="C324" s="57" t="s">
        <v>28</v>
      </c>
      <c r="D324" s="57" t="s">
        <v>28</v>
      </c>
      <c r="E324" s="56"/>
      <c r="F324" s="127"/>
      <c r="G324" s="61"/>
      <c r="H324" s="77"/>
      <c r="I324" s="209"/>
      <c r="J324" s="212"/>
      <c r="K324" s="212"/>
      <c r="L324" s="215"/>
    </row>
    <row r="325" spans="1:13" s="48" customFormat="1" ht="14.4" customHeight="1" x14ac:dyDescent="0.35">
      <c r="A325" s="206"/>
      <c r="B325" s="62"/>
      <c r="C325" s="63" t="s">
        <v>28</v>
      </c>
      <c r="D325" s="63" t="s">
        <v>28</v>
      </c>
      <c r="E325" s="62"/>
      <c r="F325" s="127"/>
      <c r="G325" s="65"/>
      <c r="H325" s="78"/>
      <c r="I325" s="209"/>
      <c r="J325" s="212"/>
      <c r="K325" s="212"/>
      <c r="L325" s="215"/>
    </row>
    <row r="326" spans="1:13" s="48" customFormat="1" ht="14.4" customHeight="1" x14ac:dyDescent="0.35">
      <c r="A326" s="206"/>
      <c r="B326" s="62"/>
      <c r="C326" s="63"/>
      <c r="D326" s="63" t="s">
        <v>28</v>
      </c>
      <c r="E326" s="62"/>
      <c r="F326" s="62"/>
      <c r="G326" s="65"/>
      <c r="H326" s="78"/>
      <c r="I326" s="209"/>
      <c r="J326" s="212"/>
      <c r="K326" s="212"/>
      <c r="L326" s="215"/>
    </row>
    <row r="327" spans="1:13" s="48" customFormat="1" ht="15" thickBot="1" x14ac:dyDescent="0.4">
      <c r="A327" s="206"/>
      <c r="B327" s="62"/>
      <c r="C327" s="63"/>
      <c r="D327" s="63" t="s">
        <v>28</v>
      </c>
      <c r="E327" s="62"/>
      <c r="F327" s="62"/>
      <c r="G327" s="65"/>
      <c r="H327" s="78"/>
      <c r="I327" s="209"/>
      <c r="J327" s="212"/>
      <c r="K327" s="212"/>
      <c r="L327" s="215"/>
    </row>
    <row r="328" spans="1:13" s="48" customFormat="1" ht="22.25" customHeight="1" thickBot="1" x14ac:dyDescent="0.4">
      <c r="A328" s="207"/>
      <c r="B328" s="67" t="s">
        <v>29</v>
      </c>
      <c r="C328" s="68">
        <f>SUM(C321:C327)</f>
        <v>1500000</v>
      </c>
      <c r="D328" s="68">
        <f>SUM(D321:D327)</f>
        <v>0</v>
      </c>
      <c r="E328" s="69" t="s">
        <v>30</v>
      </c>
      <c r="F328" s="70">
        <f>SUM(F321:F327)</f>
        <v>0</v>
      </c>
      <c r="G328" s="71" t="s">
        <v>30</v>
      </c>
      <c r="H328" s="79">
        <f>SUM(H321:H327)</f>
        <v>0</v>
      </c>
      <c r="I328" s="210"/>
      <c r="J328" s="213"/>
      <c r="K328" s="213"/>
      <c r="L328" s="216"/>
    </row>
    <row r="330" spans="1:13" s="48" customFormat="1" ht="15" thickBot="1" x14ac:dyDescent="0.4"/>
    <row r="331" spans="1:13" s="47" customFormat="1" ht="31.65" customHeight="1" x14ac:dyDescent="0.35">
      <c r="A331" s="193" t="s">
        <v>345</v>
      </c>
      <c r="B331" s="195" t="s">
        <v>11</v>
      </c>
      <c r="C331" s="196"/>
      <c r="D331" s="197"/>
      <c r="E331" s="198" t="s">
        <v>20</v>
      </c>
      <c r="F331" s="199"/>
      <c r="G331" s="200" t="s">
        <v>12</v>
      </c>
      <c r="H331" s="201"/>
      <c r="I331" s="202" t="s">
        <v>21</v>
      </c>
      <c r="J331" s="195" t="s">
        <v>13</v>
      </c>
      <c r="K331" s="196"/>
      <c r="L331" s="204"/>
    </row>
    <row r="332" spans="1:13" s="76" customFormat="1" ht="39" x14ac:dyDescent="0.3">
      <c r="A332" s="194"/>
      <c r="B332" s="49" t="s">
        <v>14</v>
      </c>
      <c r="C332" s="49" t="s">
        <v>17</v>
      </c>
      <c r="D332" s="49" t="s">
        <v>24</v>
      </c>
      <c r="E332" s="50" t="s">
        <v>25</v>
      </c>
      <c r="F332" s="51" t="s">
        <v>26</v>
      </c>
      <c r="G332" s="52" t="s">
        <v>27</v>
      </c>
      <c r="H332" s="53" t="s">
        <v>26</v>
      </c>
      <c r="I332" s="203"/>
      <c r="J332" s="54" t="s">
        <v>15</v>
      </c>
      <c r="K332" s="54" t="s">
        <v>16</v>
      </c>
      <c r="L332" s="54" t="s">
        <v>18</v>
      </c>
    </row>
    <row r="333" spans="1:13" s="48" customFormat="1" ht="48" x14ac:dyDescent="0.35">
      <c r="A333" s="205" t="s">
        <v>343</v>
      </c>
      <c r="B333" s="149" t="s">
        <v>73</v>
      </c>
      <c r="C333" s="81">
        <v>50000</v>
      </c>
      <c r="D333" s="57" t="s">
        <v>28</v>
      </c>
      <c r="E333" s="85" t="s">
        <v>338</v>
      </c>
      <c r="F333" s="127"/>
      <c r="G333" s="96" t="s">
        <v>339</v>
      </c>
      <c r="H333" s="77"/>
      <c r="I333" s="208" t="s">
        <v>340</v>
      </c>
      <c r="J333" s="211" t="s">
        <v>342</v>
      </c>
      <c r="K333" s="211" t="s">
        <v>341</v>
      </c>
      <c r="L333" s="214" t="s">
        <v>379</v>
      </c>
      <c r="M333" s="131"/>
    </row>
    <row r="334" spans="1:13" s="48" customFormat="1" ht="14.4" customHeight="1" x14ac:dyDescent="0.35">
      <c r="A334" s="206"/>
      <c r="B334" s="56"/>
      <c r="C334" s="57" t="s">
        <v>28</v>
      </c>
      <c r="D334" s="57" t="s">
        <v>28</v>
      </c>
      <c r="E334" s="56"/>
      <c r="F334" s="127"/>
      <c r="G334" s="61"/>
      <c r="H334" s="77"/>
      <c r="I334" s="209"/>
      <c r="J334" s="212"/>
      <c r="K334" s="212"/>
      <c r="L334" s="215"/>
    </row>
    <row r="335" spans="1:13" s="48" customFormat="1" ht="14.4" customHeight="1" x14ac:dyDescent="0.35">
      <c r="A335" s="206"/>
      <c r="B335" s="56"/>
      <c r="C335" s="57" t="s">
        <v>28</v>
      </c>
      <c r="D335" s="57" t="s">
        <v>28</v>
      </c>
      <c r="E335" s="56"/>
      <c r="F335" s="127"/>
      <c r="G335" s="61"/>
      <c r="H335" s="77"/>
      <c r="I335" s="209"/>
      <c r="J335" s="212"/>
      <c r="K335" s="212"/>
      <c r="L335" s="215"/>
    </row>
    <row r="336" spans="1:13" s="48" customFormat="1" ht="14.4" customHeight="1" x14ac:dyDescent="0.35">
      <c r="A336" s="206"/>
      <c r="B336" s="56"/>
      <c r="C336" s="57" t="s">
        <v>28</v>
      </c>
      <c r="D336" s="57" t="s">
        <v>28</v>
      </c>
      <c r="E336" s="56"/>
      <c r="F336" s="127"/>
      <c r="G336" s="61"/>
      <c r="H336" s="77"/>
      <c r="I336" s="209"/>
      <c r="J336" s="212"/>
      <c r="K336" s="212"/>
      <c r="L336" s="215"/>
    </row>
    <row r="337" spans="1:13" s="48" customFormat="1" ht="14.4" customHeight="1" x14ac:dyDescent="0.35">
      <c r="A337" s="206"/>
      <c r="B337" s="62"/>
      <c r="C337" s="63" t="s">
        <v>28</v>
      </c>
      <c r="D337" s="63" t="s">
        <v>28</v>
      </c>
      <c r="E337" s="62"/>
      <c r="F337" s="127"/>
      <c r="G337" s="65"/>
      <c r="H337" s="78"/>
      <c r="I337" s="209"/>
      <c r="J337" s="212"/>
      <c r="K337" s="212"/>
      <c r="L337" s="215"/>
    </row>
    <row r="338" spans="1:13" s="48" customFormat="1" ht="14.4" customHeight="1" x14ac:dyDescent="0.35">
      <c r="A338" s="206"/>
      <c r="B338" s="62"/>
      <c r="C338" s="63"/>
      <c r="D338" s="63" t="s">
        <v>28</v>
      </c>
      <c r="E338" s="62"/>
      <c r="F338" s="62"/>
      <c r="G338" s="65"/>
      <c r="H338" s="78"/>
      <c r="I338" s="209"/>
      <c r="J338" s="212"/>
      <c r="K338" s="212"/>
      <c r="L338" s="215"/>
    </row>
    <row r="339" spans="1:13" s="48" customFormat="1" ht="15" thickBot="1" x14ac:dyDescent="0.4">
      <c r="A339" s="206"/>
      <c r="B339" s="62"/>
      <c r="C339" s="63"/>
      <c r="D339" s="63" t="s">
        <v>28</v>
      </c>
      <c r="E339" s="62"/>
      <c r="F339" s="62"/>
      <c r="G339" s="65"/>
      <c r="H339" s="78"/>
      <c r="I339" s="209"/>
      <c r="J339" s="212"/>
      <c r="K339" s="212"/>
      <c r="L339" s="215"/>
    </row>
    <row r="340" spans="1:13" s="48" customFormat="1" ht="22.25" customHeight="1" thickBot="1" x14ac:dyDescent="0.4">
      <c r="A340" s="207"/>
      <c r="B340" s="67" t="s">
        <v>29</v>
      </c>
      <c r="C340" s="68">
        <f>SUM(C333:C339)</f>
        <v>50000</v>
      </c>
      <c r="D340" s="68">
        <f>SUM(D333:D339)</f>
        <v>0</v>
      </c>
      <c r="E340" s="69" t="s">
        <v>30</v>
      </c>
      <c r="F340" s="70">
        <f>SUM(F333:F339)</f>
        <v>0</v>
      </c>
      <c r="G340" s="71" t="s">
        <v>30</v>
      </c>
      <c r="H340" s="79">
        <f>SUM(H333:H339)</f>
        <v>0</v>
      </c>
      <c r="I340" s="210"/>
      <c r="J340" s="213"/>
      <c r="K340" s="213"/>
      <c r="L340" s="216"/>
    </row>
    <row r="342" spans="1:13" s="48" customFormat="1" ht="15" thickBot="1" x14ac:dyDescent="0.4"/>
    <row r="343" spans="1:13" s="47" customFormat="1" ht="31.65" customHeight="1" x14ac:dyDescent="0.35">
      <c r="A343" s="193" t="s">
        <v>345</v>
      </c>
      <c r="B343" s="195" t="s">
        <v>11</v>
      </c>
      <c r="C343" s="196"/>
      <c r="D343" s="197"/>
      <c r="E343" s="198" t="s">
        <v>20</v>
      </c>
      <c r="F343" s="199"/>
      <c r="G343" s="200" t="s">
        <v>12</v>
      </c>
      <c r="H343" s="201"/>
      <c r="I343" s="202" t="s">
        <v>21</v>
      </c>
      <c r="J343" s="195" t="s">
        <v>13</v>
      </c>
      <c r="K343" s="196"/>
      <c r="L343" s="204"/>
    </row>
    <row r="344" spans="1:13" s="76" customFormat="1" ht="39" x14ac:dyDescent="0.3">
      <c r="A344" s="194"/>
      <c r="B344" s="49" t="s">
        <v>14</v>
      </c>
      <c r="C344" s="49" t="s">
        <v>17</v>
      </c>
      <c r="D344" s="49" t="s">
        <v>24</v>
      </c>
      <c r="E344" s="50" t="s">
        <v>25</v>
      </c>
      <c r="F344" s="51" t="s">
        <v>26</v>
      </c>
      <c r="G344" s="52" t="s">
        <v>27</v>
      </c>
      <c r="H344" s="53" t="s">
        <v>26</v>
      </c>
      <c r="I344" s="203"/>
      <c r="J344" s="54" t="s">
        <v>15</v>
      </c>
      <c r="K344" s="54" t="s">
        <v>16</v>
      </c>
      <c r="L344" s="54" t="s">
        <v>18</v>
      </c>
    </row>
    <row r="345" spans="1:13" s="48" customFormat="1" x14ac:dyDescent="0.35">
      <c r="A345" s="205" t="s">
        <v>344</v>
      </c>
      <c r="B345" s="149" t="s">
        <v>337</v>
      </c>
      <c r="C345" s="81">
        <v>168000</v>
      </c>
      <c r="D345" s="57" t="s">
        <v>28</v>
      </c>
      <c r="E345" s="56"/>
      <c r="F345" s="127"/>
      <c r="G345" s="59"/>
      <c r="H345" s="77"/>
      <c r="I345" s="208" t="s">
        <v>340</v>
      </c>
      <c r="J345" s="211" t="s">
        <v>342</v>
      </c>
      <c r="K345" s="211" t="s">
        <v>341</v>
      </c>
      <c r="L345" s="214" t="s">
        <v>379</v>
      </c>
      <c r="M345" s="131"/>
    </row>
    <row r="346" spans="1:13" s="48" customFormat="1" ht="14.4" customHeight="1" x14ac:dyDescent="0.35">
      <c r="A346" s="206"/>
      <c r="B346" s="56"/>
      <c r="C346" s="57" t="s">
        <v>28</v>
      </c>
      <c r="D346" s="57" t="s">
        <v>28</v>
      </c>
      <c r="E346" s="56"/>
      <c r="F346" s="127"/>
      <c r="G346" s="61"/>
      <c r="H346" s="77"/>
      <c r="I346" s="209"/>
      <c r="J346" s="212"/>
      <c r="K346" s="212"/>
      <c r="L346" s="215"/>
    </row>
    <row r="347" spans="1:13" s="48" customFormat="1" ht="14.4" customHeight="1" x14ac:dyDescent="0.35">
      <c r="A347" s="206"/>
      <c r="B347" s="56"/>
      <c r="C347" s="57" t="s">
        <v>28</v>
      </c>
      <c r="D347" s="57" t="s">
        <v>28</v>
      </c>
      <c r="E347" s="56"/>
      <c r="F347" s="127"/>
      <c r="G347" s="61"/>
      <c r="H347" s="77"/>
      <c r="I347" s="209"/>
      <c r="J347" s="212"/>
      <c r="K347" s="212"/>
      <c r="L347" s="215"/>
    </row>
    <row r="348" spans="1:13" s="48" customFormat="1" ht="14.4" customHeight="1" x14ac:dyDescent="0.35">
      <c r="A348" s="206"/>
      <c r="B348" s="56"/>
      <c r="C348" s="57" t="s">
        <v>28</v>
      </c>
      <c r="D348" s="57" t="s">
        <v>28</v>
      </c>
      <c r="E348" s="56"/>
      <c r="F348" s="127"/>
      <c r="G348" s="61"/>
      <c r="H348" s="77"/>
      <c r="I348" s="209"/>
      <c r="J348" s="212"/>
      <c r="K348" s="212"/>
      <c r="L348" s="215"/>
    </row>
    <row r="349" spans="1:13" s="48" customFormat="1" ht="14.4" customHeight="1" x14ac:dyDescent="0.35">
      <c r="A349" s="206"/>
      <c r="B349" s="62"/>
      <c r="C349" s="63" t="s">
        <v>28</v>
      </c>
      <c r="D349" s="63" t="s">
        <v>28</v>
      </c>
      <c r="E349" s="62"/>
      <c r="F349" s="127"/>
      <c r="G349" s="65"/>
      <c r="H349" s="78"/>
      <c r="I349" s="209"/>
      <c r="J349" s="212"/>
      <c r="K349" s="212"/>
      <c r="L349" s="215"/>
    </row>
    <row r="350" spans="1:13" s="48" customFormat="1" ht="14.4" customHeight="1" x14ac:dyDescent="0.35">
      <c r="A350" s="206"/>
      <c r="B350" s="62"/>
      <c r="C350" s="63"/>
      <c r="D350" s="63" t="s">
        <v>28</v>
      </c>
      <c r="E350" s="62"/>
      <c r="F350" s="62"/>
      <c r="G350" s="65"/>
      <c r="H350" s="78"/>
      <c r="I350" s="209"/>
      <c r="J350" s="212"/>
      <c r="K350" s="212"/>
      <c r="L350" s="215"/>
    </row>
    <row r="351" spans="1:13" s="48" customFormat="1" ht="15" thickBot="1" x14ac:dyDescent="0.4">
      <c r="A351" s="206"/>
      <c r="B351" s="62"/>
      <c r="C351" s="63"/>
      <c r="D351" s="63" t="s">
        <v>28</v>
      </c>
      <c r="E351" s="62"/>
      <c r="F351" s="62"/>
      <c r="G351" s="65"/>
      <c r="H351" s="78"/>
      <c r="I351" s="209"/>
      <c r="J351" s="212"/>
      <c r="K351" s="212"/>
      <c r="L351" s="215"/>
    </row>
    <row r="352" spans="1:13" s="48" customFormat="1" ht="22.25" customHeight="1" thickBot="1" x14ac:dyDescent="0.4">
      <c r="A352" s="207"/>
      <c r="B352" s="67" t="s">
        <v>29</v>
      </c>
      <c r="C352" s="68">
        <f>SUM(C345:C351)</f>
        <v>168000</v>
      </c>
      <c r="D352" s="68">
        <f>SUM(D345:D351)</f>
        <v>0</v>
      </c>
      <c r="E352" s="69" t="s">
        <v>30</v>
      </c>
      <c r="F352" s="70">
        <f>SUM(F345:F351)</f>
        <v>0</v>
      </c>
      <c r="G352" s="71" t="s">
        <v>30</v>
      </c>
      <c r="H352" s="79">
        <f>SUM(H345:H351)</f>
        <v>0</v>
      </c>
      <c r="I352" s="210"/>
      <c r="J352" s="213"/>
      <c r="K352" s="213"/>
      <c r="L352" s="216"/>
    </row>
    <row r="353" spans="1:13" ht="15" thickBot="1" x14ac:dyDescent="0.4"/>
    <row r="354" spans="1:13" s="47" customFormat="1" ht="31.65" customHeight="1" x14ac:dyDescent="0.35">
      <c r="A354" s="193" t="s">
        <v>347</v>
      </c>
      <c r="B354" s="195" t="s">
        <v>11</v>
      </c>
      <c r="C354" s="196"/>
      <c r="D354" s="197"/>
      <c r="E354" s="198" t="s">
        <v>20</v>
      </c>
      <c r="F354" s="199"/>
      <c r="G354" s="200" t="s">
        <v>12</v>
      </c>
      <c r="H354" s="201"/>
      <c r="I354" s="202" t="s">
        <v>21</v>
      </c>
      <c r="J354" s="195" t="s">
        <v>13</v>
      </c>
      <c r="K354" s="196"/>
      <c r="L354" s="204"/>
    </row>
    <row r="355" spans="1:13" s="76" customFormat="1" ht="39" x14ac:dyDescent="0.3">
      <c r="A355" s="194"/>
      <c r="B355" s="49" t="s">
        <v>14</v>
      </c>
      <c r="C355" s="49" t="s">
        <v>17</v>
      </c>
      <c r="D355" s="49" t="s">
        <v>24</v>
      </c>
      <c r="E355" s="50" t="s">
        <v>25</v>
      </c>
      <c r="F355" s="51" t="s">
        <v>26</v>
      </c>
      <c r="G355" s="52" t="s">
        <v>27</v>
      </c>
      <c r="H355" s="53" t="s">
        <v>26</v>
      </c>
      <c r="I355" s="203"/>
      <c r="J355" s="54" t="s">
        <v>15</v>
      </c>
      <c r="K355" s="54" t="s">
        <v>16</v>
      </c>
      <c r="L355" s="54" t="s">
        <v>18</v>
      </c>
    </row>
    <row r="356" spans="1:13" s="48" customFormat="1" x14ac:dyDescent="0.35">
      <c r="A356" s="205" t="s">
        <v>348</v>
      </c>
      <c r="B356" s="149" t="s">
        <v>337</v>
      </c>
      <c r="C356" s="81">
        <v>204332</v>
      </c>
      <c r="D356" s="57" t="s">
        <v>28</v>
      </c>
      <c r="E356" s="56"/>
      <c r="F356" s="127"/>
      <c r="G356" s="59"/>
      <c r="H356" s="77"/>
      <c r="I356" s="208" t="s">
        <v>349</v>
      </c>
      <c r="J356" s="211" t="s">
        <v>350</v>
      </c>
      <c r="K356" s="211" t="s">
        <v>350</v>
      </c>
      <c r="L356" s="214" t="s">
        <v>380</v>
      </c>
      <c r="M356" s="131"/>
    </row>
    <row r="357" spans="1:13" s="48" customFormat="1" ht="14.4" customHeight="1" x14ac:dyDescent="0.35">
      <c r="A357" s="206"/>
      <c r="B357" s="56"/>
      <c r="C357" s="57" t="s">
        <v>28</v>
      </c>
      <c r="D357" s="57" t="s">
        <v>28</v>
      </c>
      <c r="E357" s="56"/>
      <c r="F357" s="127"/>
      <c r="G357" s="61"/>
      <c r="H357" s="77"/>
      <c r="I357" s="209"/>
      <c r="J357" s="212"/>
      <c r="K357" s="212"/>
      <c r="L357" s="215"/>
    </row>
    <row r="358" spans="1:13" s="48" customFormat="1" ht="14.4" customHeight="1" x14ac:dyDescent="0.35">
      <c r="A358" s="206"/>
      <c r="B358" s="56"/>
      <c r="C358" s="57" t="s">
        <v>28</v>
      </c>
      <c r="D358" s="57" t="s">
        <v>28</v>
      </c>
      <c r="E358" s="56"/>
      <c r="F358" s="127"/>
      <c r="G358" s="61"/>
      <c r="H358" s="77"/>
      <c r="I358" s="209"/>
      <c r="J358" s="212"/>
      <c r="K358" s="212"/>
      <c r="L358" s="215"/>
    </row>
    <row r="359" spans="1:13" s="48" customFormat="1" ht="14.4" customHeight="1" x14ac:dyDescent="0.35">
      <c r="A359" s="206"/>
      <c r="B359" s="56"/>
      <c r="C359" s="57" t="s">
        <v>28</v>
      </c>
      <c r="D359" s="57" t="s">
        <v>28</v>
      </c>
      <c r="E359" s="56"/>
      <c r="F359" s="127"/>
      <c r="G359" s="61"/>
      <c r="H359" s="77"/>
      <c r="I359" s="209"/>
      <c r="J359" s="212"/>
      <c r="K359" s="212"/>
      <c r="L359" s="215"/>
    </row>
    <row r="360" spans="1:13" s="48" customFormat="1" ht="14.4" customHeight="1" x14ac:dyDescent="0.35">
      <c r="A360" s="206"/>
      <c r="B360" s="62"/>
      <c r="C360" s="63" t="s">
        <v>28</v>
      </c>
      <c r="D360" s="63" t="s">
        <v>28</v>
      </c>
      <c r="E360" s="62"/>
      <c r="F360" s="127"/>
      <c r="G360" s="65"/>
      <c r="H360" s="78"/>
      <c r="I360" s="209"/>
      <c r="J360" s="212"/>
      <c r="K360" s="212"/>
      <c r="L360" s="215"/>
    </row>
    <row r="361" spans="1:13" s="48" customFormat="1" ht="14.4" customHeight="1" x14ac:dyDescent="0.35">
      <c r="A361" s="206"/>
      <c r="B361" s="62"/>
      <c r="C361" s="63"/>
      <c r="D361" s="63" t="s">
        <v>28</v>
      </c>
      <c r="E361" s="62"/>
      <c r="F361" s="62"/>
      <c r="G361" s="65"/>
      <c r="H361" s="78"/>
      <c r="I361" s="209"/>
      <c r="J361" s="212"/>
      <c r="K361" s="212"/>
      <c r="L361" s="215"/>
    </row>
    <row r="362" spans="1:13" s="48" customFormat="1" ht="15" thickBot="1" x14ac:dyDescent="0.4">
      <c r="A362" s="206"/>
      <c r="B362" s="62"/>
      <c r="C362" s="63"/>
      <c r="D362" s="63" t="s">
        <v>28</v>
      </c>
      <c r="E362" s="62"/>
      <c r="F362" s="62"/>
      <c r="G362" s="65"/>
      <c r="H362" s="78"/>
      <c r="I362" s="209"/>
      <c r="J362" s="212"/>
      <c r="K362" s="212"/>
      <c r="L362" s="215"/>
    </row>
    <row r="363" spans="1:13" s="48" customFormat="1" ht="22.25" customHeight="1" thickBot="1" x14ac:dyDescent="0.4">
      <c r="A363" s="207"/>
      <c r="B363" s="67" t="s">
        <v>29</v>
      </c>
      <c r="C363" s="68">
        <f>SUM(C356:C362)</f>
        <v>204332</v>
      </c>
      <c r="D363" s="68">
        <f>SUM(D356:D362)</f>
        <v>0</v>
      </c>
      <c r="E363" s="69" t="s">
        <v>30</v>
      </c>
      <c r="F363" s="70">
        <f>SUM(F356:F362)</f>
        <v>0</v>
      </c>
      <c r="G363" s="71" t="s">
        <v>30</v>
      </c>
      <c r="H363" s="79">
        <f>SUM(H356:H362)</f>
        <v>0</v>
      </c>
      <c r="I363" s="210"/>
      <c r="J363" s="213"/>
      <c r="K363" s="213"/>
      <c r="L363" s="216"/>
    </row>
  </sheetData>
  <mergeCells count="396">
    <mergeCell ref="J308:L308"/>
    <mergeCell ref="A310:A317"/>
    <mergeCell ref="I310:I317"/>
    <mergeCell ref="J310:J317"/>
    <mergeCell ref="K310:K317"/>
    <mergeCell ref="L310:L317"/>
    <mergeCell ref="A308:A309"/>
    <mergeCell ref="B308:D308"/>
    <mergeCell ref="E308:F308"/>
    <mergeCell ref="G308:H308"/>
    <mergeCell ref="I308:I309"/>
    <mergeCell ref="J298:L298"/>
    <mergeCell ref="A300:A306"/>
    <mergeCell ref="I300:I306"/>
    <mergeCell ref="J300:J306"/>
    <mergeCell ref="K300:K306"/>
    <mergeCell ref="L300:L306"/>
    <mergeCell ref="A298:A299"/>
    <mergeCell ref="B298:D298"/>
    <mergeCell ref="E298:F298"/>
    <mergeCell ref="G298:H298"/>
    <mergeCell ref="I298:I299"/>
    <mergeCell ref="J289:L289"/>
    <mergeCell ref="A291:A296"/>
    <mergeCell ref="I291:I296"/>
    <mergeCell ref="J291:J296"/>
    <mergeCell ref="K291:K296"/>
    <mergeCell ref="L291:L296"/>
    <mergeCell ref="A289:A290"/>
    <mergeCell ref="B289:D289"/>
    <mergeCell ref="E289:F289"/>
    <mergeCell ref="G289:H289"/>
    <mergeCell ref="I289:I290"/>
    <mergeCell ref="J276:L276"/>
    <mergeCell ref="A278:A286"/>
    <mergeCell ref="I278:I286"/>
    <mergeCell ref="J278:J286"/>
    <mergeCell ref="K278:K286"/>
    <mergeCell ref="L278:L286"/>
    <mergeCell ref="A276:A277"/>
    <mergeCell ref="B276:D276"/>
    <mergeCell ref="E276:F276"/>
    <mergeCell ref="G276:H276"/>
    <mergeCell ref="I276:I277"/>
    <mergeCell ref="J267:L267"/>
    <mergeCell ref="A269:A274"/>
    <mergeCell ref="I269:I274"/>
    <mergeCell ref="J269:J274"/>
    <mergeCell ref="K269:K274"/>
    <mergeCell ref="L269:L274"/>
    <mergeCell ref="A267:A268"/>
    <mergeCell ref="B267:D267"/>
    <mergeCell ref="E267:F267"/>
    <mergeCell ref="G267:H267"/>
    <mergeCell ref="I267:I268"/>
    <mergeCell ref="J256:L256"/>
    <mergeCell ref="A258:A265"/>
    <mergeCell ref="I258:I265"/>
    <mergeCell ref="J258:J265"/>
    <mergeCell ref="K258:K265"/>
    <mergeCell ref="L258:L265"/>
    <mergeCell ref="A256:A257"/>
    <mergeCell ref="B256:D256"/>
    <mergeCell ref="E256:F256"/>
    <mergeCell ref="G256:H256"/>
    <mergeCell ref="I256:I257"/>
    <mergeCell ref="J247:L247"/>
    <mergeCell ref="A249:A254"/>
    <mergeCell ref="I249:I254"/>
    <mergeCell ref="J249:J254"/>
    <mergeCell ref="K249:K254"/>
    <mergeCell ref="L249:L254"/>
    <mergeCell ref="A247:A248"/>
    <mergeCell ref="B247:D247"/>
    <mergeCell ref="E247:F247"/>
    <mergeCell ref="G247:H247"/>
    <mergeCell ref="I247:I248"/>
    <mergeCell ref="J237:L237"/>
    <mergeCell ref="A239:A244"/>
    <mergeCell ref="I239:I244"/>
    <mergeCell ref="J239:J244"/>
    <mergeCell ref="K239:K244"/>
    <mergeCell ref="L239:L244"/>
    <mergeCell ref="A237:A238"/>
    <mergeCell ref="B237:D237"/>
    <mergeCell ref="E237:F237"/>
    <mergeCell ref="G237:H237"/>
    <mergeCell ref="I237:I238"/>
    <mergeCell ref="A157:A163"/>
    <mergeCell ref="I157:I163"/>
    <mergeCell ref="J157:J163"/>
    <mergeCell ref="K157:K163"/>
    <mergeCell ref="L157:L163"/>
    <mergeCell ref="L118:L123"/>
    <mergeCell ref="A155:A156"/>
    <mergeCell ref="B155:D155"/>
    <mergeCell ref="E155:F155"/>
    <mergeCell ref="G155:H155"/>
    <mergeCell ref="I155:I156"/>
    <mergeCell ref="J155:L155"/>
    <mergeCell ref="J145:L145"/>
    <mergeCell ref="A147:A153"/>
    <mergeCell ref="I147:I153"/>
    <mergeCell ref="J147:J153"/>
    <mergeCell ref="K147:K153"/>
    <mergeCell ref="L147:L153"/>
    <mergeCell ref="A145:A146"/>
    <mergeCell ref="B145:D145"/>
    <mergeCell ref="E145:F145"/>
    <mergeCell ref="G145:H145"/>
    <mergeCell ref="I145:I146"/>
    <mergeCell ref="J135:L135"/>
    <mergeCell ref="J227:L227"/>
    <mergeCell ref="A229:A235"/>
    <mergeCell ref="I229:I235"/>
    <mergeCell ref="J229:J235"/>
    <mergeCell ref="K229:K235"/>
    <mergeCell ref="L229:L235"/>
    <mergeCell ref="A227:A228"/>
    <mergeCell ref="B227:D227"/>
    <mergeCell ref="E227:F227"/>
    <mergeCell ref="G227:H227"/>
    <mergeCell ref="I227:I228"/>
    <mergeCell ref="J217:L217"/>
    <mergeCell ref="A219:A225"/>
    <mergeCell ref="I219:I225"/>
    <mergeCell ref="J219:J225"/>
    <mergeCell ref="K219:K225"/>
    <mergeCell ref="L219:L225"/>
    <mergeCell ref="A217:A218"/>
    <mergeCell ref="B217:D217"/>
    <mergeCell ref="E217:F217"/>
    <mergeCell ref="G217:H217"/>
    <mergeCell ref="I217:I218"/>
    <mergeCell ref="J208:L208"/>
    <mergeCell ref="A210:A216"/>
    <mergeCell ref="I210:I216"/>
    <mergeCell ref="J210:J216"/>
    <mergeCell ref="K210:K216"/>
    <mergeCell ref="L210:L216"/>
    <mergeCell ref="A208:A209"/>
    <mergeCell ref="B208:D208"/>
    <mergeCell ref="E208:F208"/>
    <mergeCell ref="G208:H208"/>
    <mergeCell ref="I208:I209"/>
    <mergeCell ref="J198:L198"/>
    <mergeCell ref="A200:A206"/>
    <mergeCell ref="I200:I206"/>
    <mergeCell ref="J200:J206"/>
    <mergeCell ref="K200:K206"/>
    <mergeCell ref="L200:L206"/>
    <mergeCell ref="A198:A199"/>
    <mergeCell ref="B198:D198"/>
    <mergeCell ref="E198:F198"/>
    <mergeCell ref="G198:H198"/>
    <mergeCell ref="I198:I199"/>
    <mergeCell ref="J188:L188"/>
    <mergeCell ref="A190:A196"/>
    <mergeCell ref="I190:I196"/>
    <mergeCell ref="J190:J196"/>
    <mergeCell ref="K190:K196"/>
    <mergeCell ref="L190:L196"/>
    <mergeCell ref="A188:A189"/>
    <mergeCell ref="B188:D188"/>
    <mergeCell ref="E188:F188"/>
    <mergeCell ref="G188:H188"/>
    <mergeCell ref="I188:I189"/>
    <mergeCell ref="J178:L178"/>
    <mergeCell ref="A180:A186"/>
    <mergeCell ref="I180:I186"/>
    <mergeCell ref="J180:J186"/>
    <mergeCell ref="K180:K186"/>
    <mergeCell ref="L180:L186"/>
    <mergeCell ref="A178:A179"/>
    <mergeCell ref="B178:D178"/>
    <mergeCell ref="E178:F178"/>
    <mergeCell ref="G178:H178"/>
    <mergeCell ref="I178:I179"/>
    <mergeCell ref="J168:L168"/>
    <mergeCell ref="A170:A176"/>
    <mergeCell ref="I170:I176"/>
    <mergeCell ref="J170:J176"/>
    <mergeCell ref="K170:K176"/>
    <mergeCell ref="L170:L176"/>
    <mergeCell ref="A168:A169"/>
    <mergeCell ref="B168:D168"/>
    <mergeCell ref="E168:F168"/>
    <mergeCell ref="G168:H168"/>
    <mergeCell ref="I168:I169"/>
    <mergeCell ref="A137:A143"/>
    <mergeCell ref="I137:I143"/>
    <mergeCell ref="J137:J143"/>
    <mergeCell ref="K137:K143"/>
    <mergeCell ref="L137:L143"/>
    <mergeCell ref="A135:A136"/>
    <mergeCell ref="B135:D135"/>
    <mergeCell ref="E135:F135"/>
    <mergeCell ref="G135:H135"/>
    <mergeCell ref="I135:I136"/>
    <mergeCell ref="J125:L125"/>
    <mergeCell ref="A127:A133"/>
    <mergeCell ref="I127:I133"/>
    <mergeCell ref="J127:J133"/>
    <mergeCell ref="K127:K133"/>
    <mergeCell ref="L127:L133"/>
    <mergeCell ref="A125:A126"/>
    <mergeCell ref="B125:D125"/>
    <mergeCell ref="E125:F125"/>
    <mergeCell ref="G125:H125"/>
    <mergeCell ref="I125:I126"/>
    <mergeCell ref="A116:A117"/>
    <mergeCell ref="B116:D116"/>
    <mergeCell ref="E116:F116"/>
    <mergeCell ref="G116:H116"/>
    <mergeCell ref="I116:I117"/>
    <mergeCell ref="J116:L116"/>
    <mergeCell ref="A118:A123"/>
    <mergeCell ref="I118:I123"/>
    <mergeCell ref="J118:J123"/>
    <mergeCell ref="K118:K123"/>
    <mergeCell ref="J107:L107"/>
    <mergeCell ref="A109:A114"/>
    <mergeCell ref="I109:I114"/>
    <mergeCell ref="J109:J114"/>
    <mergeCell ref="K109:K114"/>
    <mergeCell ref="L109:L114"/>
    <mergeCell ref="A107:A108"/>
    <mergeCell ref="B107:D107"/>
    <mergeCell ref="E107:F107"/>
    <mergeCell ref="G107:H107"/>
    <mergeCell ref="I107:I108"/>
    <mergeCell ref="J97:L97"/>
    <mergeCell ref="A99:A105"/>
    <mergeCell ref="I99:I105"/>
    <mergeCell ref="J99:J105"/>
    <mergeCell ref="K99:K105"/>
    <mergeCell ref="L99:L105"/>
    <mergeCell ref="A97:A98"/>
    <mergeCell ref="B97:D97"/>
    <mergeCell ref="E97:F97"/>
    <mergeCell ref="G97:H97"/>
    <mergeCell ref="I97:I98"/>
    <mergeCell ref="J88:L88"/>
    <mergeCell ref="A90:A95"/>
    <mergeCell ref="I90:I95"/>
    <mergeCell ref="J90:J95"/>
    <mergeCell ref="K90:K95"/>
    <mergeCell ref="L90:L95"/>
    <mergeCell ref="A88:A89"/>
    <mergeCell ref="B88:D88"/>
    <mergeCell ref="E88:F88"/>
    <mergeCell ref="G88:H88"/>
    <mergeCell ref="I88:I89"/>
    <mergeCell ref="J79:L79"/>
    <mergeCell ref="A81:A86"/>
    <mergeCell ref="I81:I86"/>
    <mergeCell ref="J81:J86"/>
    <mergeCell ref="K81:K86"/>
    <mergeCell ref="L81:L86"/>
    <mergeCell ref="A79:A80"/>
    <mergeCell ref="B79:D79"/>
    <mergeCell ref="E79:F79"/>
    <mergeCell ref="G79:H79"/>
    <mergeCell ref="I79:I80"/>
    <mergeCell ref="J70:L70"/>
    <mergeCell ref="A72:A77"/>
    <mergeCell ref="I72:I77"/>
    <mergeCell ref="J72:J77"/>
    <mergeCell ref="K72:K77"/>
    <mergeCell ref="L72:L77"/>
    <mergeCell ref="A70:A71"/>
    <mergeCell ref="B70:D70"/>
    <mergeCell ref="E70:F70"/>
    <mergeCell ref="G70:H70"/>
    <mergeCell ref="I70:I71"/>
    <mergeCell ref="J61:L61"/>
    <mergeCell ref="A63:A68"/>
    <mergeCell ref="I63:I68"/>
    <mergeCell ref="J63:J68"/>
    <mergeCell ref="K63:K68"/>
    <mergeCell ref="L63:L68"/>
    <mergeCell ref="A61:A62"/>
    <mergeCell ref="B61:D61"/>
    <mergeCell ref="E61:F61"/>
    <mergeCell ref="G61:H61"/>
    <mergeCell ref="I61:I62"/>
    <mergeCell ref="J52:L52"/>
    <mergeCell ref="A54:A59"/>
    <mergeCell ref="I54:I59"/>
    <mergeCell ref="J54:J59"/>
    <mergeCell ref="K54:K59"/>
    <mergeCell ref="L54:L59"/>
    <mergeCell ref="A52:A53"/>
    <mergeCell ref="B52:D52"/>
    <mergeCell ref="E52:F52"/>
    <mergeCell ref="G52:H52"/>
    <mergeCell ref="I52:I53"/>
    <mergeCell ref="J43:L43"/>
    <mergeCell ref="A45:A50"/>
    <mergeCell ref="I45:I50"/>
    <mergeCell ref="J45:J50"/>
    <mergeCell ref="K45:K50"/>
    <mergeCell ref="L45:L50"/>
    <mergeCell ref="A43:A44"/>
    <mergeCell ref="B43:D43"/>
    <mergeCell ref="E43:F43"/>
    <mergeCell ref="G43:H43"/>
    <mergeCell ref="I43:I44"/>
    <mergeCell ref="J34:L34"/>
    <mergeCell ref="A36:A41"/>
    <mergeCell ref="I36:I41"/>
    <mergeCell ref="J36:J41"/>
    <mergeCell ref="K36:K41"/>
    <mergeCell ref="L36:L41"/>
    <mergeCell ref="A34:A35"/>
    <mergeCell ref="B34:D34"/>
    <mergeCell ref="E34:F34"/>
    <mergeCell ref="G34:H34"/>
    <mergeCell ref="I34:I35"/>
    <mergeCell ref="B25:D25"/>
    <mergeCell ref="A7:A12"/>
    <mergeCell ref="G25:H25"/>
    <mergeCell ref="I25:I26"/>
    <mergeCell ref="I16:I23"/>
    <mergeCell ref="G5:H5"/>
    <mergeCell ref="I5:I6"/>
    <mergeCell ref="L27:L32"/>
    <mergeCell ref="A27:A32"/>
    <mergeCell ref="I27:I32"/>
    <mergeCell ref="J27:J32"/>
    <mergeCell ref="K27:K32"/>
    <mergeCell ref="A14:A15"/>
    <mergeCell ref="E14:F14"/>
    <mergeCell ref="A25:A26"/>
    <mergeCell ref="E25:F25"/>
    <mergeCell ref="J25:L25"/>
    <mergeCell ref="L16:L23"/>
    <mergeCell ref="J16:J23"/>
    <mergeCell ref="K16:K23"/>
    <mergeCell ref="A321:A328"/>
    <mergeCell ref="I321:I328"/>
    <mergeCell ref="J321:J328"/>
    <mergeCell ref="K321:K328"/>
    <mergeCell ref="L321:L328"/>
    <mergeCell ref="J5:L5"/>
    <mergeCell ref="G14:H14"/>
    <mergeCell ref="I14:I15"/>
    <mergeCell ref="J14:L14"/>
    <mergeCell ref="I7:I12"/>
    <mergeCell ref="J7:J12"/>
    <mergeCell ref="K7:K12"/>
    <mergeCell ref="L7:L12"/>
    <mergeCell ref="A319:A320"/>
    <mergeCell ref="B319:D319"/>
    <mergeCell ref="E319:F319"/>
    <mergeCell ref="G319:H319"/>
    <mergeCell ref="I319:I320"/>
    <mergeCell ref="J319:L319"/>
    <mergeCell ref="B5:D5"/>
    <mergeCell ref="A5:A6"/>
    <mergeCell ref="E5:F5"/>
    <mergeCell ref="A16:A23"/>
    <mergeCell ref="B14:D14"/>
    <mergeCell ref="A354:A355"/>
    <mergeCell ref="B354:D354"/>
    <mergeCell ref="E354:F354"/>
    <mergeCell ref="G354:H354"/>
    <mergeCell ref="I354:I355"/>
    <mergeCell ref="J354:L354"/>
    <mergeCell ref="A356:A363"/>
    <mergeCell ref="I356:I363"/>
    <mergeCell ref="J356:J363"/>
    <mergeCell ref="K356:K363"/>
    <mergeCell ref="L356:L363"/>
    <mergeCell ref="A331:A332"/>
    <mergeCell ref="B331:D331"/>
    <mergeCell ref="E331:F331"/>
    <mergeCell ref="G331:H331"/>
    <mergeCell ref="I331:I332"/>
    <mergeCell ref="J331:L331"/>
    <mergeCell ref="A333:A340"/>
    <mergeCell ref="I333:I340"/>
    <mergeCell ref="J333:J340"/>
    <mergeCell ref="K333:K340"/>
    <mergeCell ref="L333:L340"/>
    <mergeCell ref="A343:A344"/>
    <mergeCell ref="B343:D343"/>
    <mergeCell ref="E343:F343"/>
    <mergeCell ref="G343:H343"/>
    <mergeCell ref="I343:I344"/>
    <mergeCell ref="J343:L343"/>
    <mergeCell ref="A345:A352"/>
    <mergeCell ref="I345:I352"/>
    <mergeCell ref="J345:J352"/>
    <mergeCell ref="K345:K352"/>
    <mergeCell ref="L345:L35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
  <sheetViews>
    <sheetView topLeftCell="A10" zoomScale="130" zoomScaleNormal="130" workbookViewId="0"/>
  </sheetViews>
  <sheetFormatPr baseColWidth="10" defaultColWidth="11.453125" defaultRowHeight="14.5" x14ac:dyDescent="0.35"/>
  <cols>
    <col min="1" max="1" width="113" style="5" customWidth="1"/>
    <col min="2" max="16384" width="11.453125" style="4"/>
  </cols>
  <sheetData>
    <row r="1" spans="1:5" ht="33" customHeight="1" x14ac:dyDescent="0.35">
      <c r="A1" s="45" t="s">
        <v>31</v>
      </c>
      <c r="B1" s="3"/>
      <c r="C1" s="3"/>
    </row>
    <row r="2" spans="1:5" x14ac:dyDescent="0.35">
      <c r="A2" s="39" t="s">
        <v>32</v>
      </c>
      <c r="B2" s="3"/>
      <c r="C2" s="3"/>
      <c r="D2" s="3"/>
      <c r="E2" s="3"/>
    </row>
    <row r="3" spans="1:5" ht="29" x14ac:dyDescent="0.35">
      <c r="A3" s="40" t="s">
        <v>33</v>
      </c>
    </row>
    <row r="4" spans="1:5" ht="29.4" customHeight="1" x14ac:dyDescent="0.35">
      <c r="A4" s="40" t="s">
        <v>34</v>
      </c>
    </row>
    <row r="5" spans="1:5" ht="18.649999999999999" customHeight="1" x14ac:dyDescent="0.35">
      <c r="A5" s="41"/>
    </row>
    <row r="6" spans="1:5" s="3" customFormat="1" x14ac:dyDescent="0.35">
      <c r="A6" s="42" t="s">
        <v>35</v>
      </c>
    </row>
    <row r="7" spans="1:5" x14ac:dyDescent="0.35">
      <c r="A7" s="40" t="s">
        <v>36</v>
      </c>
    </row>
    <row r="8" spans="1:5" x14ac:dyDescent="0.35">
      <c r="A8" s="41"/>
    </row>
    <row r="9" spans="1:5" s="3" customFormat="1" x14ac:dyDescent="0.35">
      <c r="A9" s="42" t="s">
        <v>37</v>
      </c>
    </row>
    <row r="10" spans="1:5" ht="29" x14ac:dyDescent="0.35">
      <c r="A10" s="40" t="s">
        <v>38</v>
      </c>
    </row>
    <row r="11" spans="1:5" ht="29" x14ac:dyDescent="0.35">
      <c r="A11" s="40" t="s">
        <v>39</v>
      </c>
    </row>
    <row r="12" spans="1:5" ht="22.25" customHeight="1" x14ac:dyDescent="0.35">
      <c r="A12" s="4"/>
    </row>
    <row r="13" spans="1:5" s="3" customFormat="1" x14ac:dyDescent="0.35">
      <c r="A13" s="43" t="s">
        <v>40</v>
      </c>
    </row>
    <row r="14" spans="1:5" ht="29" x14ac:dyDescent="0.35">
      <c r="A14" s="44" t="s">
        <v>41</v>
      </c>
    </row>
    <row r="15" spans="1:5" x14ac:dyDescent="0.35">
      <c r="A15" s="40" t="s">
        <v>42</v>
      </c>
    </row>
    <row r="16" spans="1:5" x14ac:dyDescent="0.35">
      <c r="A16" s="40" t="s">
        <v>43</v>
      </c>
    </row>
    <row r="17" spans="1:1" x14ac:dyDescent="0.35">
      <c r="A17" s="40" t="s">
        <v>44</v>
      </c>
    </row>
    <row r="18" spans="1:1" x14ac:dyDescent="0.35">
      <c r="A18" s="40" t="s">
        <v>45</v>
      </c>
    </row>
    <row r="19" spans="1:1" ht="23" customHeight="1" x14ac:dyDescent="0.35">
      <c r="A19" s="38"/>
    </row>
    <row r="20" spans="1:1" s="3" customFormat="1" x14ac:dyDescent="0.35">
      <c r="A20" s="43" t="s">
        <v>46</v>
      </c>
    </row>
    <row r="21" spans="1:1" ht="29" x14ac:dyDescent="0.35">
      <c r="A21" s="40" t="s">
        <v>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6380EE2B22C948806CB15D3F9778A6" ma:contentTypeVersion="6" ma:contentTypeDescription="Create a new document." ma:contentTypeScope="" ma:versionID="d22c10b37176e80fefccd3f1467805bd">
  <xsd:schema xmlns:xsd="http://www.w3.org/2001/XMLSchema" xmlns:xs="http://www.w3.org/2001/XMLSchema" xmlns:p="http://schemas.microsoft.com/office/2006/metadata/properties" xmlns:ns2="e56dc6c4-78c9-47a1-8de1-78817c6196b6" xmlns:ns3="e7f86f25-c3f4-45bd-aec8-48b46a653774" targetNamespace="http://schemas.microsoft.com/office/2006/metadata/properties" ma:root="true" ma:fieldsID="9088e0cdfb9f0217c9cc667cbf7de2da" ns2:_="" ns3:_="">
    <xsd:import namespace="e56dc6c4-78c9-47a1-8de1-78817c6196b6"/>
    <xsd:import namespace="e7f86f25-c3f4-45bd-aec8-48b46a6537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6dc6c4-78c9-47a1-8de1-78817c6196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f86f25-c3f4-45bd-aec8-48b46a65377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C39F8F-60E7-4E91-B330-9E58CFBB3A7B}">
  <ds:schemaRefs>
    <ds:schemaRef ds:uri="http://schemas.microsoft.com/sharepoint/v3/contenttype/forms"/>
  </ds:schemaRefs>
</ds:datastoreItem>
</file>

<file path=customXml/itemProps2.xml><?xml version="1.0" encoding="utf-8"?>
<ds:datastoreItem xmlns:ds="http://schemas.openxmlformats.org/officeDocument/2006/customXml" ds:itemID="{3F7B64D2-53E9-4EAE-921F-21A54D0945CE}">
  <ds:schemaRefs>
    <ds:schemaRef ds:uri="http://purl.org/dc/elements/1.1/"/>
    <ds:schemaRef ds:uri="http://schemas.microsoft.com/office/2006/metadata/properties"/>
    <ds:schemaRef ds:uri="e56dc6c4-78c9-47a1-8de1-78817c6196b6"/>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e7f86f25-c3f4-45bd-aec8-48b46a653774"/>
    <ds:schemaRef ds:uri="http://www.w3.org/XML/1998/namespace"/>
  </ds:schemaRefs>
</ds:datastoreItem>
</file>

<file path=customXml/itemProps3.xml><?xml version="1.0" encoding="utf-8"?>
<ds:datastoreItem xmlns:ds="http://schemas.openxmlformats.org/officeDocument/2006/customXml" ds:itemID="{E04C1C3B-BCFC-4344-8E17-C4691ED5AC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6dc6c4-78c9-47a1-8de1-78817c6196b6"/>
    <ds:schemaRef ds:uri="e7f86f25-c3f4-45bd-aec8-48b46a6537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Samarbeidsforum</vt:lpstr>
      <vt:lpstr>Skole</vt:lpstr>
      <vt:lpstr>Kriterier</vt:lpstr>
      <vt:lpstr>Samarbeidsforum!Utskriftsområde</vt:lpstr>
    </vt:vector>
  </TitlesOfParts>
  <Manager/>
  <Company>Utdanningsdirektoratet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Eie</dc:creator>
  <cp:keywords/>
  <dc:description/>
  <cp:lastModifiedBy>Salmi, Jan</cp:lastModifiedBy>
  <cp:revision/>
  <cp:lastPrinted>2021-09-07T12:14:19Z</cp:lastPrinted>
  <dcterms:created xsi:type="dcterms:W3CDTF">2020-08-26T19:38:39Z</dcterms:created>
  <dcterms:modified xsi:type="dcterms:W3CDTF">2021-10-07T07:45:17Z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0x0101003D6380EE2B22C948806CB15D3F9778A6</vt:lpwstr>
  </property>
</Properties>
</file>