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tatistikk\"/>
    </mc:Choice>
  </mc:AlternateContent>
  <bookViews>
    <workbookView xWindow="0" yWindow="150" windowWidth="1980" windowHeight="1065"/>
  </bookViews>
  <sheets>
    <sheet name="Utvikling Rogaland pub" sheetId="15" r:id="rId1"/>
    <sheet name="Fokus Hå" sheetId="1" r:id="rId2"/>
    <sheet name="Macro1" sheetId="2" state="veryHidden" r:id="rId3"/>
    <sheet name="Utvikling Rogaland" sheetId="14" r:id="rId4"/>
    <sheet name="2016" sheetId="11" r:id="rId5"/>
    <sheet name="2015" sheetId="3" r:id="rId6"/>
    <sheet name="2014" sheetId="4" r:id="rId7"/>
    <sheet name="2013" sheetId="5" r:id="rId8"/>
    <sheet name="2012" sheetId="9" r:id="rId9"/>
    <sheet name="2011" sheetId="7" r:id="rId10"/>
    <sheet name="2010" sheetId="8" r:id="rId11"/>
    <sheet name="2009" sheetId="6" r:id="rId12"/>
    <sheet name="2008" sheetId="10" r:id="rId13"/>
    <sheet name="2007" sheetId="12" r:id="rId14"/>
    <sheet name="2006" sheetId="13" r:id="rId15"/>
  </sheets>
  <definedNames>
    <definedName name="Macro1">Macro1!$A$1</definedName>
    <definedName name="Macro2">Macro1!$A$8</definedName>
    <definedName name="Macro3">Macro1!$A$15</definedName>
    <definedName name="Macro4">Macro1!$A$22</definedName>
    <definedName name="Macro5">Macro1!$A$29</definedName>
    <definedName name="Macro6">Macro1!$A$36</definedName>
    <definedName name="Macro7">Macro1!$A$43</definedName>
    <definedName name="Macro8">Macro1!$A$50</definedName>
    <definedName name="Recover">Macro1!$A$70</definedName>
    <definedName name="TableName">"Dummy"</definedName>
  </definedNames>
  <calcPr calcId="171027"/>
</workbook>
</file>

<file path=xl/calcChain.xml><?xml version="1.0" encoding="utf-8"?>
<calcChain xmlns="http://schemas.openxmlformats.org/spreadsheetml/2006/main">
  <c r="D44" i="13" l="1"/>
  <c r="D44" i="12"/>
  <c r="D44" i="10"/>
  <c r="D44" i="6"/>
  <c r="D44" i="8"/>
  <c r="D44" i="7"/>
  <c r="D44" i="9"/>
  <c r="D44" i="5"/>
  <c r="D44" i="3"/>
  <c r="B44" i="14"/>
  <c r="N44" i="14" s="1"/>
  <c r="C44" i="14"/>
  <c r="D44" i="14"/>
  <c r="E44" i="14"/>
  <c r="F44" i="14"/>
  <c r="G44" i="14"/>
  <c r="H44" i="14"/>
  <c r="I44" i="14"/>
  <c r="J44" i="14"/>
  <c r="K44" i="14"/>
  <c r="L44" i="14"/>
  <c r="D44" i="11"/>
  <c r="N37" i="14"/>
  <c r="N19" i="14"/>
  <c r="N18" i="14"/>
  <c r="N53" i="14"/>
  <c r="N52" i="14"/>
  <c r="N51" i="14"/>
  <c r="N6" i="14"/>
  <c r="N7" i="14"/>
  <c r="N9" i="14"/>
  <c r="N10" i="14"/>
  <c r="N11" i="14"/>
  <c r="N12" i="14"/>
  <c r="N13" i="14"/>
  <c r="N14" i="14"/>
  <c r="N15" i="14"/>
  <c r="N17" i="14"/>
  <c r="N20" i="14"/>
  <c r="N22" i="14"/>
  <c r="N23" i="14"/>
  <c r="N24" i="14"/>
  <c r="N29" i="14"/>
  <c r="N30" i="14"/>
  <c r="N31" i="14"/>
  <c r="N32" i="14"/>
  <c r="N33" i="14"/>
  <c r="N34" i="14"/>
  <c r="N35" i="14"/>
  <c r="N38" i="14"/>
  <c r="N39" i="14"/>
  <c r="N40" i="14"/>
  <c r="N41" i="14"/>
  <c r="N42" i="14"/>
  <c r="N43" i="14"/>
  <c r="N45" i="14"/>
  <c r="N46" i="14"/>
  <c r="N47" i="14"/>
  <c r="N48" i="14"/>
  <c r="N49" i="14"/>
  <c r="B47" i="14"/>
  <c r="C47" i="14"/>
  <c r="D47" i="14"/>
  <c r="E47" i="14"/>
  <c r="F47" i="14"/>
  <c r="G47" i="14"/>
  <c r="H47" i="14"/>
  <c r="I47" i="14"/>
  <c r="J47" i="14"/>
  <c r="K47" i="14"/>
  <c r="L47" i="14"/>
  <c r="B48" i="14"/>
  <c r="C48" i="14"/>
  <c r="D48" i="14"/>
  <c r="E48" i="14"/>
  <c r="F48" i="14"/>
  <c r="G48" i="14"/>
  <c r="H48" i="14"/>
  <c r="I48" i="14"/>
  <c r="J48" i="14"/>
  <c r="K48" i="14"/>
  <c r="L48" i="14"/>
  <c r="B49" i="14"/>
  <c r="C49" i="14"/>
  <c r="D49" i="14"/>
  <c r="E49" i="14"/>
  <c r="F49" i="14"/>
  <c r="G49" i="14"/>
  <c r="H49" i="14"/>
  <c r="I49" i="14"/>
  <c r="J49" i="14"/>
  <c r="K49" i="14"/>
  <c r="L49" i="14"/>
  <c r="D49" i="13"/>
  <c r="D49" i="12"/>
  <c r="D49" i="10"/>
  <c r="D49" i="6"/>
  <c r="D49" i="8"/>
  <c r="D49" i="7"/>
  <c r="D49" i="9"/>
  <c r="D49" i="5"/>
  <c r="D49" i="3"/>
  <c r="D48" i="13"/>
  <c r="D47" i="13"/>
  <c r="D48" i="12"/>
  <c r="D47" i="12"/>
  <c r="D48" i="10"/>
  <c r="D47" i="10"/>
  <c r="D48" i="6"/>
  <c r="D47" i="6"/>
  <c r="D48" i="8"/>
  <c r="D47" i="8"/>
  <c r="D48" i="7"/>
  <c r="D47" i="7"/>
  <c r="D48" i="9"/>
  <c r="D47" i="9"/>
  <c r="D48" i="5"/>
  <c r="D47" i="5"/>
  <c r="D48" i="3"/>
  <c r="D47" i="3"/>
  <c r="D49" i="11"/>
  <c r="D48" i="11"/>
  <c r="D47" i="11"/>
  <c r="D45" i="3" l="1"/>
  <c r="D46" i="3"/>
  <c r="D45" i="4"/>
  <c r="D46" i="4"/>
  <c r="D45" i="5"/>
  <c r="D46" i="5"/>
  <c r="D46" i="13"/>
  <c r="D45" i="13"/>
  <c r="D46" i="12"/>
  <c r="D45" i="12"/>
  <c r="D46" i="10"/>
  <c r="D45" i="10"/>
  <c r="D46" i="6"/>
  <c r="D45" i="6"/>
  <c r="D46" i="8"/>
  <c r="D45" i="8"/>
  <c r="D46" i="7"/>
  <c r="D45" i="7"/>
  <c r="D46" i="9"/>
  <c r="D45" i="9"/>
  <c r="D45" i="11"/>
  <c r="D46" i="11"/>
  <c r="B45" i="14"/>
  <c r="C45" i="14"/>
  <c r="D45" i="14"/>
  <c r="E45" i="14"/>
  <c r="F45" i="14"/>
  <c r="G45" i="14"/>
  <c r="H45" i="14"/>
  <c r="I45" i="14"/>
  <c r="J45" i="14"/>
  <c r="K45" i="14"/>
  <c r="L45" i="14"/>
  <c r="B46" i="14"/>
  <c r="C46" i="14"/>
  <c r="D46" i="14"/>
  <c r="E46" i="14"/>
  <c r="F46" i="14"/>
  <c r="G46" i="14"/>
  <c r="H46" i="14"/>
  <c r="I46" i="14"/>
  <c r="J46" i="14"/>
  <c r="K46" i="14"/>
  <c r="L46" i="14"/>
  <c r="C19" i="6"/>
  <c r="E19" i="14" s="1"/>
  <c r="C18" i="6"/>
  <c r="C19" i="8"/>
  <c r="C18" i="8"/>
  <c r="C19" i="7"/>
  <c r="D19" i="7" s="1"/>
  <c r="C18" i="7"/>
  <c r="G18" i="14" s="1"/>
  <c r="C19" i="9"/>
  <c r="D19" i="9" s="1"/>
  <c r="C18" i="9"/>
  <c r="H18" i="14" s="1"/>
  <c r="C19" i="5"/>
  <c r="D19" i="5" s="1"/>
  <c r="C18" i="5"/>
  <c r="L18" i="14"/>
  <c r="L19" i="14"/>
  <c r="C19" i="3"/>
  <c r="C18" i="3"/>
  <c r="K18" i="14" s="1"/>
  <c r="C18" i="4"/>
  <c r="C19" i="4"/>
  <c r="J19" i="14" s="1"/>
  <c r="D5" i="14"/>
  <c r="E5" i="14"/>
  <c r="F5" i="14"/>
  <c r="G5" i="14"/>
  <c r="H5" i="14"/>
  <c r="I5" i="14"/>
  <c r="J5" i="14"/>
  <c r="K5" i="14"/>
  <c r="L5" i="14"/>
  <c r="D6" i="14"/>
  <c r="E6" i="14"/>
  <c r="F6" i="14"/>
  <c r="G6" i="14"/>
  <c r="H6" i="14"/>
  <c r="I6" i="14"/>
  <c r="J6" i="14"/>
  <c r="K6" i="14"/>
  <c r="L6" i="14"/>
  <c r="D7" i="14"/>
  <c r="E7" i="14"/>
  <c r="F7" i="14"/>
  <c r="G7" i="14"/>
  <c r="H7" i="14"/>
  <c r="I7" i="14"/>
  <c r="J7" i="14"/>
  <c r="K7" i="14"/>
  <c r="L7" i="14"/>
  <c r="D8" i="14"/>
  <c r="E8" i="14"/>
  <c r="F8" i="14"/>
  <c r="G8" i="14"/>
  <c r="H8" i="14"/>
  <c r="I8" i="14"/>
  <c r="J8" i="14"/>
  <c r="K8" i="14"/>
  <c r="L8" i="14"/>
  <c r="D9" i="14"/>
  <c r="E9" i="14"/>
  <c r="F9" i="14"/>
  <c r="G9" i="14"/>
  <c r="H9" i="14"/>
  <c r="I9" i="14"/>
  <c r="J9" i="14"/>
  <c r="K9" i="14"/>
  <c r="L9" i="14"/>
  <c r="D10" i="14"/>
  <c r="E10" i="14"/>
  <c r="F10" i="14"/>
  <c r="G10" i="14"/>
  <c r="H10" i="14"/>
  <c r="I10" i="14"/>
  <c r="J10" i="14"/>
  <c r="K10" i="14"/>
  <c r="L10" i="14"/>
  <c r="D11" i="14"/>
  <c r="E11" i="14"/>
  <c r="F11" i="14"/>
  <c r="G11" i="14"/>
  <c r="H11" i="14"/>
  <c r="I11" i="14"/>
  <c r="J11" i="14"/>
  <c r="K11" i="14"/>
  <c r="L11" i="14"/>
  <c r="D12" i="14"/>
  <c r="E12" i="14"/>
  <c r="F12" i="14"/>
  <c r="G12" i="14"/>
  <c r="H12" i="14"/>
  <c r="I12" i="14"/>
  <c r="J12" i="14"/>
  <c r="K12" i="14"/>
  <c r="L12" i="14"/>
  <c r="D13" i="14"/>
  <c r="E13" i="14"/>
  <c r="F13" i="14"/>
  <c r="G13" i="14"/>
  <c r="H13" i="14"/>
  <c r="I13" i="14"/>
  <c r="J13" i="14"/>
  <c r="K13" i="14"/>
  <c r="L13" i="14"/>
  <c r="D14" i="14"/>
  <c r="E14" i="14"/>
  <c r="F14" i="14"/>
  <c r="G14" i="14"/>
  <c r="H14" i="14"/>
  <c r="I14" i="14"/>
  <c r="J14" i="14"/>
  <c r="K14" i="14"/>
  <c r="L14" i="14"/>
  <c r="D15" i="14"/>
  <c r="E15" i="14"/>
  <c r="F15" i="14"/>
  <c r="G15" i="14"/>
  <c r="H15" i="14"/>
  <c r="I15" i="14"/>
  <c r="J15" i="14"/>
  <c r="K15" i="14"/>
  <c r="L15" i="14"/>
  <c r="D16" i="14"/>
  <c r="E16" i="14"/>
  <c r="F16" i="14"/>
  <c r="G16" i="14"/>
  <c r="H16" i="14"/>
  <c r="I16" i="14"/>
  <c r="J16" i="14"/>
  <c r="K16" i="14"/>
  <c r="L16" i="14"/>
  <c r="D17" i="14"/>
  <c r="E17" i="14"/>
  <c r="F17" i="14"/>
  <c r="G17" i="14"/>
  <c r="H17" i="14"/>
  <c r="I17" i="14"/>
  <c r="J17" i="14"/>
  <c r="K17" i="14"/>
  <c r="L17" i="14"/>
  <c r="E18" i="14"/>
  <c r="F18" i="14"/>
  <c r="I18" i="14"/>
  <c r="J18" i="14"/>
  <c r="F19" i="14"/>
  <c r="G19" i="14"/>
  <c r="H19" i="14"/>
  <c r="K19" i="14"/>
  <c r="D20" i="14"/>
  <c r="E20" i="14"/>
  <c r="F20" i="14"/>
  <c r="G20" i="14"/>
  <c r="H20" i="14"/>
  <c r="I20" i="14"/>
  <c r="J20" i="14"/>
  <c r="K20" i="14"/>
  <c r="L20" i="14"/>
  <c r="D21" i="14"/>
  <c r="E21" i="14"/>
  <c r="F21" i="14"/>
  <c r="G21" i="14"/>
  <c r="H21" i="14"/>
  <c r="I21" i="14"/>
  <c r="J21" i="14"/>
  <c r="K21" i="14"/>
  <c r="L21" i="14"/>
  <c r="D22" i="14"/>
  <c r="E22" i="14"/>
  <c r="F22" i="14"/>
  <c r="G22" i="14"/>
  <c r="H22" i="14"/>
  <c r="I22" i="14"/>
  <c r="J22" i="14"/>
  <c r="K22" i="14"/>
  <c r="L22" i="14"/>
  <c r="D23" i="14"/>
  <c r="E23" i="14"/>
  <c r="F23" i="14"/>
  <c r="G23" i="14"/>
  <c r="H23" i="14"/>
  <c r="I23" i="14"/>
  <c r="J23" i="14"/>
  <c r="K23" i="14"/>
  <c r="L23" i="14"/>
  <c r="D24" i="14"/>
  <c r="E24" i="14"/>
  <c r="F24" i="14"/>
  <c r="G24" i="14"/>
  <c r="H24" i="14"/>
  <c r="I24" i="14"/>
  <c r="J24" i="14"/>
  <c r="K24" i="14"/>
  <c r="L24" i="14"/>
  <c r="D25" i="14"/>
  <c r="E25" i="14"/>
  <c r="F25" i="14"/>
  <c r="G25" i="14"/>
  <c r="H25" i="14"/>
  <c r="I25" i="14"/>
  <c r="J25" i="14"/>
  <c r="K25" i="14"/>
  <c r="L25" i="14"/>
  <c r="D26" i="14"/>
  <c r="E26" i="14"/>
  <c r="F26" i="14"/>
  <c r="G26" i="14"/>
  <c r="H26" i="14"/>
  <c r="I26" i="14"/>
  <c r="J26" i="14"/>
  <c r="K26" i="14"/>
  <c r="L26" i="14"/>
  <c r="D27" i="14"/>
  <c r="E27" i="14"/>
  <c r="F27" i="14"/>
  <c r="G27" i="14"/>
  <c r="H27" i="14"/>
  <c r="I27" i="14"/>
  <c r="J27" i="14"/>
  <c r="K27" i="14"/>
  <c r="L27" i="14"/>
  <c r="D28" i="14"/>
  <c r="E28" i="14"/>
  <c r="F28" i="14"/>
  <c r="G28" i="14"/>
  <c r="H28" i="14"/>
  <c r="I28" i="14"/>
  <c r="J28" i="14"/>
  <c r="K28" i="14"/>
  <c r="L28" i="14"/>
  <c r="D29" i="14"/>
  <c r="E29" i="14"/>
  <c r="F29" i="14"/>
  <c r="G29" i="14"/>
  <c r="H29" i="14"/>
  <c r="I29" i="14"/>
  <c r="J29" i="14"/>
  <c r="K29" i="14"/>
  <c r="L29" i="14"/>
  <c r="D30" i="14"/>
  <c r="E30" i="14"/>
  <c r="F30" i="14"/>
  <c r="G30" i="14"/>
  <c r="H30" i="14"/>
  <c r="I30" i="14"/>
  <c r="J30" i="14"/>
  <c r="K30" i="14"/>
  <c r="L30" i="14"/>
  <c r="D31" i="14"/>
  <c r="E31" i="14"/>
  <c r="F31" i="14"/>
  <c r="G31" i="14"/>
  <c r="H31" i="14"/>
  <c r="I31" i="14"/>
  <c r="J31" i="14"/>
  <c r="K31" i="14"/>
  <c r="L31" i="14"/>
  <c r="D32" i="14"/>
  <c r="E32" i="14"/>
  <c r="F32" i="14"/>
  <c r="G32" i="14"/>
  <c r="H32" i="14"/>
  <c r="I32" i="14"/>
  <c r="J32" i="14"/>
  <c r="K32" i="14"/>
  <c r="L32" i="14"/>
  <c r="D33" i="14"/>
  <c r="E33" i="14"/>
  <c r="F33" i="14"/>
  <c r="G33" i="14"/>
  <c r="H33" i="14"/>
  <c r="I33" i="14"/>
  <c r="J33" i="14"/>
  <c r="K33" i="14"/>
  <c r="L33" i="14"/>
  <c r="D34" i="14"/>
  <c r="E34" i="14"/>
  <c r="F34" i="14"/>
  <c r="G34" i="14"/>
  <c r="H34" i="14"/>
  <c r="I34" i="14"/>
  <c r="J34" i="14"/>
  <c r="K34" i="14"/>
  <c r="L34" i="14"/>
  <c r="D35" i="14"/>
  <c r="E35" i="14"/>
  <c r="F35" i="14"/>
  <c r="G35" i="14"/>
  <c r="H35" i="14"/>
  <c r="I35" i="14"/>
  <c r="J35" i="14"/>
  <c r="K35" i="14"/>
  <c r="L35" i="14"/>
  <c r="D36" i="14"/>
  <c r="E36" i="14"/>
  <c r="F36" i="14"/>
  <c r="G36" i="14"/>
  <c r="H36" i="14"/>
  <c r="I36" i="14"/>
  <c r="J36" i="14"/>
  <c r="K36" i="14"/>
  <c r="L36" i="14"/>
  <c r="G37" i="14"/>
  <c r="H37" i="14"/>
  <c r="I37" i="14"/>
  <c r="J37" i="14"/>
  <c r="K37" i="14"/>
  <c r="L37" i="14"/>
  <c r="D38" i="14"/>
  <c r="E38" i="14"/>
  <c r="F38" i="14"/>
  <c r="G38" i="14"/>
  <c r="H38" i="14"/>
  <c r="I38" i="14"/>
  <c r="J38" i="14"/>
  <c r="K38" i="14"/>
  <c r="L38" i="14"/>
  <c r="D39" i="14"/>
  <c r="E39" i="14"/>
  <c r="F39" i="14"/>
  <c r="G39" i="14"/>
  <c r="H39" i="14"/>
  <c r="I39" i="14"/>
  <c r="J39" i="14"/>
  <c r="K39" i="14"/>
  <c r="L39" i="14"/>
  <c r="D40" i="14"/>
  <c r="E40" i="14"/>
  <c r="F40" i="14"/>
  <c r="G40" i="14"/>
  <c r="H40" i="14"/>
  <c r="I40" i="14"/>
  <c r="J40" i="14"/>
  <c r="K40" i="14"/>
  <c r="L40" i="14"/>
  <c r="D41" i="14"/>
  <c r="E41" i="14"/>
  <c r="F41" i="14"/>
  <c r="G41" i="14"/>
  <c r="H41" i="14"/>
  <c r="I41" i="14"/>
  <c r="J41" i="14"/>
  <c r="K41" i="14"/>
  <c r="L41" i="14"/>
  <c r="D42" i="14"/>
  <c r="E42" i="14"/>
  <c r="F42" i="14"/>
  <c r="G42" i="14"/>
  <c r="H42" i="14"/>
  <c r="I42" i="14"/>
  <c r="J42" i="14"/>
  <c r="K42" i="14"/>
  <c r="L42" i="14"/>
  <c r="D43" i="14"/>
  <c r="E43" i="14"/>
  <c r="F43" i="14"/>
  <c r="G43" i="14"/>
  <c r="H43" i="14"/>
  <c r="I43" i="14"/>
  <c r="J43" i="14"/>
  <c r="K43" i="14"/>
  <c r="L43" i="14"/>
  <c r="L4" i="14"/>
  <c r="K4" i="14"/>
  <c r="J4" i="14"/>
  <c r="I4" i="14"/>
  <c r="H4" i="14"/>
  <c r="G4" i="14"/>
  <c r="F4" i="14"/>
  <c r="E4" i="14"/>
  <c r="D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8" i="14"/>
  <c r="C39" i="14"/>
  <c r="C40" i="14"/>
  <c r="C41" i="14"/>
  <c r="C42" i="14"/>
  <c r="C43" i="14"/>
  <c r="C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8" i="14"/>
  <c r="B39" i="14"/>
  <c r="B40" i="14"/>
  <c r="B41" i="14"/>
  <c r="B42" i="14"/>
  <c r="B43" i="14"/>
  <c r="B4" i="14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C53" i="14" l="1"/>
  <c r="C52" i="14"/>
  <c r="K53" i="14"/>
  <c r="D53" i="14"/>
  <c r="H53" i="14"/>
  <c r="L51" i="14"/>
  <c r="E53" i="14"/>
  <c r="G53" i="14"/>
  <c r="E52" i="14"/>
  <c r="I53" i="14"/>
  <c r="L52" i="14"/>
  <c r="H52" i="14"/>
  <c r="D52" i="14"/>
  <c r="I52" i="14"/>
  <c r="F52" i="14"/>
  <c r="L53" i="14"/>
  <c r="F53" i="14"/>
  <c r="J53" i="14"/>
  <c r="J52" i="14"/>
  <c r="K52" i="14"/>
  <c r="G52" i="14"/>
  <c r="B52" i="14"/>
  <c r="B53" i="14"/>
  <c r="B51" i="14"/>
  <c r="C51" i="14"/>
  <c r="D51" i="14"/>
  <c r="E51" i="14"/>
  <c r="F51" i="14"/>
  <c r="G51" i="14"/>
  <c r="H51" i="14"/>
  <c r="I51" i="14"/>
  <c r="J51" i="14"/>
  <c r="K51" i="14"/>
  <c r="I19" i="14"/>
  <c r="D43" i="3" l="1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F31" i="1"/>
  <c r="F30" i="1"/>
  <c r="F29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G20" i="1"/>
  <c r="G17" i="1"/>
  <c r="G21" i="1"/>
  <c r="G18" i="1"/>
  <c r="G10" i="1"/>
  <c r="G12" i="1"/>
  <c r="G5" i="1"/>
  <c r="G6" i="1"/>
  <c r="G22" i="1"/>
  <c r="G13" i="1"/>
  <c r="G23" i="1"/>
  <c r="G24" i="1"/>
  <c r="G7" i="1"/>
  <c r="G8" i="1"/>
  <c r="G14" i="1"/>
  <c r="G19" i="1"/>
  <c r="G9" i="1"/>
  <c r="G25" i="1"/>
  <c r="G26" i="1"/>
  <c r="G27" i="1"/>
  <c r="G28" i="1"/>
  <c r="G11" i="1"/>
  <c r="G15" i="1"/>
  <c r="G16" i="1"/>
  <c r="G4" i="1"/>
  <c r="F20" i="1"/>
  <c r="F17" i="1"/>
  <c r="F18" i="1"/>
  <c r="F10" i="1"/>
  <c r="F12" i="1"/>
  <c r="F6" i="1"/>
  <c r="F22" i="1"/>
  <c r="F13" i="1"/>
  <c r="F23" i="1"/>
  <c r="F7" i="1"/>
  <c r="F14" i="1"/>
  <c r="F19" i="1"/>
  <c r="F9" i="1"/>
  <c r="F11" i="1"/>
  <c r="F15" i="1"/>
  <c r="F16" i="1"/>
  <c r="E20" i="1"/>
  <c r="E17" i="1"/>
  <c r="E21" i="1"/>
  <c r="E18" i="1"/>
  <c r="E10" i="1"/>
  <c r="E12" i="1"/>
  <c r="E5" i="1"/>
  <c r="E6" i="1"/>
  <c r="E22" i="1"/>
  <c r="E13" i="1"/>
  <c r="E23" i="1"/>
  <c r="E24" i="1"/>
  <c r="E7" i="1"/>
  <c r="E8" i="1"/>
  <c r="E14" i="1"/>
  <c r="E19" i="1"/>
  <c r="E9" i="1"/>
  <c r="E25" i="1"/>
  <c r="E26" i="1"/>
  <c r="E27" i="1"/>
  <c r="E28" i="1"/>
  <c r="E11" i="1"/>
  <c r="E15" i="1"/>
  <c r="E16" i="1"/>
  <c r="E4" i="1"/>
</calcChain>
</file>

<file path=xl/sharedStrings.xml><?xml version="1.0" encoding="utf-8"?>
<sst xmlns="http://schemas.openxmlformats.org/spreadsheetml/2006/main" count="802" uniqueCount="115">
  <si>
    <t>Leveransetype</t>
  </si>
  <si>
    <t>Bygg</t>
  </si>
  <si>
    <t>Egg</t>
  </si>
  <si>
    <t>GEIT/KJE</t>
  </si>
  <si>
    <t>GRIS</t>
  </si>
  <si>
    <t>HANE</t>
  </si>
  <si>
    <t>Havre</t>
  </si>
  <si>
    <t>HEST</t>
  </si>
  <si>
    <t>HØNS</t>
  </si>
  <si>
    <t>KALV</t>
  </si>
  <si>
    <t>KUMELK</t>
  </si>
  <si>
    <t>KYLLING</t>
  </si>
  <si>
    <t>SAU/LAM/VILLSAU</t>
  </si>
  <si>
    <t>STORFE</t>
  </si>
  <si>
    <t>Macro1</t>
  </si>
  <si>
    <t>Macro2</t>
  </si>
  <si>
    <t>Macro3</t>
  </si>
  <si>
    <t>Macro4</t>
  </si>
  <si>
    <t>Macro5</t>
  </si>
  <si>
    <t>Macro6</t>
  </si>
  <si>
    <t>Macro7</t>
  </si>
  <si>
    <t>Macro8</t>
  </si>
  <si>
    <t>Recover</t>
  </si>
  <si>
    <t>Auto_åpne</t>
  </si>
  <si>
    <t>GEITEMELK</t>
  </si>
  <si>
    <t>Hvete fôr</t>
  </si>
  <si>
    <t>VILT</t>
  </si>
  <si>
    <t>Rogaland</t>
  </si>
  <si>
    <t>AND</t>
  </si>
  <si>
    <t>Erter fôr</t>
  </si>
  <si>
    <t>GÅS</t>
  </si>
  <si>
    <t>Hvete mat</t>
  </si>
  <si>
    <t>KALKUN</t>
  </si>
  <si>
    <t>Oljefrø</t>
  </si>
  <si>
    <t>Rug fôr</t>
  </si>
  <si>
    <t>Rug mat</t>
  </si>
  <si>
    <t>Rughvete fôr</t>
  </si>
  <si>
    <t>Norge</t>
  </si>
  <si>
    <t>Hå</t>
  </si>
  <si>
    <t>Levert/ slakta kg/liter</t>
  </si>
  <si>
    <t>sin andel av Norge</t>
  </si>
  <si>
    <t>sin andel av Rogaland</t>
  </si>
  <si>
    <t>Salathoder stk</t>
  </si>
  <si>
    <t>Epler</t>
  </si>
  <si>
    <t>Pærer</t>
  </si>
  <si>
    <t>Plommer</t>
  </si>
  <si>
    <t>Moreller</t>
  </si>
  <si>
    <t>Kirsebær</t>
  </si>
  <si>
    <t>Epler og pærer til press</t>
  </si>
  <si>
    <t>Jordbær</t>
  </si>
  <si>
    <t>Bringebær</t>
  </si>
  <si>
    <t>Solbær</t>
  </si>
  <si>
    <t>Rips</t>
  </si>
  <si>
    <t>Hageblåbær</t>
  </si>
  <si>
    <t>Stikkelsbær</t>
  </si>
  <si>
    <t>Levert slakt, melk, korn med mer 2014</t>
  </si>
  <si>
    <t>Tomat</t>
  </si>
  <si>
    <t>Slangeagurk</t>
  </si>
  <si>
    <t>Levert slakt, melk, korn med mer 2016</t>
  </si>
  <si>
    <t>Levert slakt, melk, korn med mer 2015</t>
  </si>
  <si>
    <t>Levert slakt, melk, korn med mer 2013</t>
  </si>
  <si>
    <t>2009</t>
  </si>
  <si>
    <t>2010</t>
  </si>
  <si>
    <t>2011</t>
  </si>
  <si>
    <t>2012</t>
  </si>
  <si>
    <t>Levert slakt, melk, korn med mer 2012</t>
  </si>
  <si>
    <t>Levert slakt, melk, korn med mer 2011</t>
  </si>
  <si>
    <t>Levert slakt, melk, korn med mer 2010</t>
  </si>
  <si>
    <t>Levert slakt, melk, korn med mer 2019</t>
  </si>
  <si>
    <t>Levert slakt, melk, korn med mer 2008</t>
  </si>
  <si>
    <t>Levert slakt, melk, korn med mer 2007</t>
  </si>
  <si>
    <t>Levert slakt, melk, korn med mer 2006</t>
  </si>
  <si>
    <t>2006</t>
  </si>
  <si>
    <t>2007</t>
  </si>
  <si>
    <t>2008</t>
  </si>
  <si>
    <t>2013</t>
  </si>
  <si>
    <t>2014</t>
  </si>
  <si>
    <t>2015</t>
  </si>
  <si>
    <t>2016</t>
  </si>
  <si>
    <t>2017</t>
  </si>
  <si>
    <t>Ull</t>
  </si>
  <si>
    <t>Skinn</t>
  </si>
  <si>
    <t>Foreløpige tall</t>
  </si>
  <si>
    <t>Kjøtt totalt</t>
  </si>
  <si>
    <t>- Herav grovfordyr</t>
  </si>
  <si>
    <t>- Herav kraftforbasert prod</t>
  </si>
  <si>
    <t>Honning</t>
  </si>
  <si>
    <t>Tømmer</t>
  </si>
  <si>
    <t>Tømmer m3</t>
  </si>
  <si>
    <t>Skinn stk</t>
  </si>
  <si>
    <t>Juletrær</t>
  </si>
  <si>
    <t>Pyntegrønt</t>
  </si>
  <si>
    <t>Juletrær stk</t>
  </si>
  <si>
    <r>
      <t xml:space="preserve">Levert slakt, melk, korn med mer i Rogaland, </t>
    </r>
    <r>
      <rPr>
        <sz val="16"/>
        <rFont val="Arial"/>
        <family val="2"/>
      </rPr>
      <t>oppgitt i kg der ikke annet er spesifisert</t>
    </r>
  </si>
  <si>
    <t>Klippegrønt kg</t>
  </si>
  <si>
    <t>Verdiene for frukt, bær, honning, juletre og klippegrønt er ikke fullstendige da det er en del omsetning som ikke registreres i offentlige databaser. På de andre produksjonene er det lave avvik med unntak av grønnsaker som vi ikke har gode tall for.</t>
  </si>
  <si>
    <t>Endring i %</t>
  </si>
  <si>
    <t>And</t>
  </si>
  <si>
    <t>Gås</t>
  </si>
  <si>
    <t>Hane</t>
  </si>
  <si>
    <t>Høns</t>
  </si>
  <si>
    <t>Kalkun</t>
  </si>
  <si>
    <t>Kylling</t>
  </si>
  <si>
    <t>Geit/kje</t>
  </si>
  <si>
    <t>Sau/Lam/Villsau</t>
  </si>
  <si>
    <t>Gris</t>
  </si>
  <si>
    <t>Hest</t>
  </si>
  <si>
    <t>Kalv</t>
  </si>
  <si>
    <t>Storfe</t>
  </si>
  <si>
    <t>Vilt</t>
  </si>
  <si>
    <t>Geitemelk liter</t>
  </si>
  <si>
    <t>Kumelk liter</t>
  </si>
  <si>
    <r>
      <t xml:space="preserve">Levert slakt, mjølk, korn med meir i Rogaland, </t>
    </r>
    <r>
      <rPr>
        <sz val="16"/>
        <rFont val="Arial"/>
        <family val="2"/>
      </rPr>
      <t>oppgitt i kg der ikkje anna er spesifisert</t>
    </r>
  </si>
  <si>
    <t>Geitemjølk liter</t>
  </si>
  <si>
    <t>Kumjølk liter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</si>
</sst>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,###,##0"/>
    <numFmt numFmtId="165" formatCode="0.0\ %"/>
  </numFmts>
  <fonts count="8" x14ac:knownFonts="1">
    <font>
      <sz val="10"/>
      <name val="Arial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0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sz val="12"/>
      <color indexed="8"/>
      <name val="Verdana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65" fontId="0" fillId="3" borderId="0" xfId="0" applyNumberFormat="1" applyFill="1"/>
    <xf numFmtId="165" fontId="0" fillId="4" borderId="0" xfId="0" applyNumberFormat="1" applyFill="1"/>
    <xf numFmtId="0" fontId="0" fillId="3" borderId="0" xfId="0" applyFill="1" applyBorder="1"/>
    <xf numFmtId="0" fontId="0" fillId="4" borderId="0" xfId="0" applyFill="1" applyBorder="1"/>
    <xf numFmtId="0" fontId="1" fillId="5" borderId="0" xfId="0" applyFont="1" applyFill="1" applyBorder="1" applyAlignment="1">
      <alignment horizontal="left" vertical="top"/>
    </xf>
    <xf numFmtId="164" fontId="1" fillId="2" borderId="0" xfId="0" applyNumberFormat="1" applyFont="1" applyFill="1" applyBorder="1" applyAlignment="1">
      <alignment horizontal="right" vertical="top"/>
    </xf>
    <xf numFmtId="164" fontId="1" fillId="3" borderId="0" xfId="0" applyNumberFormat="1" applyFont="1" applyFill="1" applyBorder="1" applyAlignment="1">
      <alignment horizontal="right" vertical="top"/>
    </xf>
    <xf numFmtId="164" fontId="1" fillId="4" borderId="0" xfId="0" applyNumberFormat="1" applyFont="1" applyFill="1" applyBorder="1" applyAlignment="1">
      <alignment horizontal="right" vertical="top"/>
    </xf>
    <xf numFmtId="0" fontId="2" fillId="5" borderId="0" xfId="0" applyFont="1" applyFill="1" applyBorder="1" applyAlignment="1">
      <alignment horizontal="left" vertical="top"/>
    </xf>
    <xf numFmtId="164" fontId="2" fillId="2" borderId="0" xfId="0" applyNumberFormat="1" applyFont="1" applyFill="1" applyBorder="1" applyAlignment="1">
      <alignment horizontal="right" vertical="top"/>
    </xf>
    <xf numFmtId="164" fontId="2" fillId="3" borderId="0" xfId="0" applyNumberFormat="1" applyFont="1" applyFill="1" applyBorder="1" applyAlignment="1">
      <alignment horizontal="right" vertical="top"/>
    </xf>
    <xf numFmtId="164" fontId="2" fillId="4" borderId="0" xfId="0" applyNumberFormat="1" applyFont="1" applyFill="1" applyBorder="1" applyAlignment="1">
      <alignment horizontal="right" vertical="top"/>
    </xf>
    <xf numFmtId="165" fontId="3" fillId="3" borderId="0" xfId="0" applyNumberFormat="1" applyFont="1" applyFill="1"/>
    <xf numFmtId="165" fontId="3" fillId="4" borderId="0" xfId="0" applyNumberFormat="1" applyFont="1" applyFill="1"/>
    <xf numFmtId="0" fontId="4" fillId="6" borderId="0" xfId="0" applyFont="1" applyFill="1"/>
    <xf numFmtId="0" fontId="5" fillId="5" borderId="0" xfId="0" applyFont="1" applyFill="1" applyBorder="1"/>
    <xf numFmtId="0" fontId="5" fillId="2" borderId="0" xfId="0" applyFont="1" applyFill="1" applyBorder="1"/>
    <xf numFmtId="0" fontId="5" fillId="3" borderId="0" xfId="0" applyFont="1" applyFill="1" applyBorder="1"/>
    <xf numFmtId="0" fontId="5" fillId="4" borderId="0" xfId="0" applyFont="1" applyFill="1" applyBorder="1"/>
    <xf numFmtId="0" fontId="5" fillId="3" borderId="0" xfId="0" applyFont="1" applyFill="1" applyAlignment="1">
      <alignment wrapText="1"/>
    </xf>
    <xf numFmtId="0" fontId="5" fillId="4" borderId="0" xfId="0" applyFont="1" applyFill="1" applyAlignment="1">
      <alignment wrapText="1"/>
    </xf>
    <xf numFmtId="0" fontId="5" fillId="2" borderId="0" xfId="0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5" fillId="4" borderId="0" xfId="0" applyFont="1" applyFill="1" applyBorder="1" applyAlignment="1">
      <alignment wrapText="1"/>
    </xf>
    <xf numFmtId="0" fontId="6" fillId="5" borderId="0" xfId="0" applyFont="1" applyFill="1" applyBorder="1" applyAlignment="1">
      <alignment horizontal="left"/>
    </xf>
    <xf numFmtId="3" fontId="0" fillId="3" borderId="0" xfId="0" applyNumberFormat="1" applyFill="1" applyBorder="1"/>
    <xf numFmtId="3" fontId="0" fillId="4" borderId="0" xfId="0" applyNumberFormat="1" applyFill="1" applyBorder="1"/>
    <xf numFmtId="3" fontId="3" fillId="3" borderId="0" xfId="0" applyNumberFormat="1" applyFont="1" applyFill="1" applyBorder="1"/>
    <xf numFmtId="3" fontId="3" fillId="4" borderId="0" xfId="0" applyNumberFormat="1" applyFont="1" applyFill="1" applyBorder="1"/>
    <xf numFmtId="0" fontId="3" fillId="0" borderId="0" xfId="0" applyFont="1"/>
    <xf numFmtId="0" fontId="5" fillId="2" borderId="0" xfId="0" quotePrefix="1" applyFont="1" applyFill="1" applyBorder="1"/>
    <xf numFmtId="0" fontId="5" fillId="3" borderId="0" xfId="0" quotePrefix="1" applyFont="1" applyFill="1" applyBorder="1"/>
    <xf numFmtId="3" fontId="5" fillId="2" borderId="0" xfId="0" applyNumberFormat="1" applyFont="1" applyFill="1" applyBorder="1" applyAlignment="1">
      <alignment wrapText="1"/>
    </xf>
    <xf numFmtId="3" fontId="5" fillId="3" borderId="0" xfId="0" applyNumberFormat="1" applyFont="1" applyFill="1" applyBorder="1" applyAlignment="1">
      <alignment wrapText="1"/>
    </xf>
    <xf numFmtId="3" fontId="1" fillId="2" borderId="0" xfId="0" applyNumberFormat="1" applyFont="1" applyFill="1" applyBorder="1" applyAlignment="1">
      <alignment horizontal="right" vertical="top"/>
    </xf>
    <xf numFmtId="3" fontId="1" fillId="3" borderId="0" xfId="0" applyNumberFormat="1" applyFont="1" applyFill="1" applyBorder="1" applyAlignment="1">
      <alignment horizontal="right" vertical="top"/>
    </xf>
    <xf numFmtId="3" fontId="2" fillId="3" borderId="0" xfId="0" applyNumberFormat="1" applyFont="1" applyFill="1" applyBorder="1" applyAlignment="1">
      <alignment horizontal="right" vertical="top"/>
    </xf>
    <xf numFmtId="0" fontId="1" fillId="5" borderId="0" xfId="0" quotePrefix="1" applyFont="1" applyFill="1" applyBorder="1" applyAlignment="1">
      <alignment horizontal="left" vertical="top"/>
    </xf>
    <xf numFmtId="3" fontId="0" fillId="0" borderId="0" xfId="0" applyNumberFormat="1"/>
    <xf numFmtId="9" fontId="1" fillId="2" borderId="0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abSelected="1" workbookViewId="0">
      <selection activeCell="A19" sqref="A19"/>
    </sheetView>
  </sheetViews>
  <sheetFormatPr baseColWidth="10" defaultRowHeight="12.75" x14ac:dyDescent="0.2"/>
  <cols>
    <col min="1" max="1" width="26" customWidth="1"/>
    <col min="2" max="13" width="14.7109375" customWidth="1"/>
  </cols>
  <sheetData>
    <row r="1" spans="1:13" ht="30" x14ac:dyDescent="0.4">
      <c r="A1" s="15" t="s">
        <v>112</v>
      </c>
      <c r="B1" s="15"/>
      <c r="C1" s="15"/>
      <c r="D1" s="15"/>
    </row>
    <row r="2" spans="1:13" ht="15.75" x14ac:dyDescent="0.25">
      <c r="A2" s="25" t="s">
        <v>0</v>
      </c>
      <c r="B2" s="31" t="s">
        <v>72</v>
      </c>
      <c r="C2" s="32" t="s">
        <v>73</v>
      </c>
      <c r="D2" s="31" t="s">
        <v>74</v>
      </c>
      <c r="E2" s="32" t="s">
        <v>61</v>
      </c>
      <c r="F2" s="31" t="s">
        <v>62</v>
      </c>
      <c r="G2" s="32" t="s">
        <v>63</v>
      </c>
      <c r="H2" s="31" t="s">
        <v>64</v>
      </c>
      <c r="I2" s="32" t="s">
        <v>75</v>
      </c>
      <c r="J2" s="31" t="s">
        <v>76</v>
      </c>
      <c r="K2" s="32" t="s">
        <v>77</v>
      </c>
      <c r="L2" s="31" t="s">
        <v>78</v>
      </c>
      <c r="M2" s="31" t="s">
        <v>96</v>
      </c>
    </row>
    <row r="3" spans="1:13" x14ac:dyDescent="0.2">
      <c r="A3" s="5" t="s">
        <v>97</v>
      </c>
      <c r="B3" s="35">
        <v>0</v>
      </c>
      <c r="C3" s="26">
        <v>0</v>
      </c>
      <c r="D3" s="35">
        <v>0</v>
      </c>
      <c r="E3" s="26">
        <v>0</v>
      </c>
      <c r="F3" s="35">
        <v>0</v>
      </c>
      <c r="G3" s="26">
        <v>0</v>
      </c>
      <c r="H3" s="35">
        <v>0</v>
      </c>
      <c r="I3" s="26">
        <v>0</v>
      </c>
      <c r="J3" s="35">
        <v>0</v>
      </c>
      <c r="K3" s="26">
        <v>0</v>
      </c>
      <c r="L3" s="35">
        <v>0</v>
      </c>
      <c r="M3" s="40"/>
    </row>
    <row r="4" spans="1:13" x14ac:dyDescent="0.2">
      <c r="A4" s="5" t="s">
        <v>98</v>
      </c>
      <c r="B4" s="35">
        <v>0</v>
      </c>
      <c r="C4" s="26">
        <v>0</v>
      </c>
      <c r="D4" s="35">
        <v>0</v>
      </c>
      <c r="E4" s="26">
        <v>0</v>
      </c>
      <c r="F4" s="35">
        <v>0</v>
      </c>
      <c r="G4" s="26">
        <v>0</v>
      </c>
      <c r="H4" s="35">
        <v>0</v>
      </c>
      <c r="I4" s="26">
        <v>0</v>
      </c>
      <c r="J4" s="35">
        <v>0</v>
      </c>
      <c r="K4" s="26">
        <v>0</v>
      </c>
      <c r="L4" s="35">
        <v>0</v>
      </c>
      <c r="M4" s="40"/>
    </row>
    <row r="5" spans="1:13" x14ac:dyDescent="0.2">
      <c r="A5" s="5" t="s">
        <v>99</v>
      </c>
      <c r="B5" s="35">
        <v>12938</v>
      </c>
      <c r="C5" s="26">
        <v>15401</v>
      </c>
      <c r="D5" s="35">
        <v>17240</v>
      </c>
      <c r="E5" s="26">
        <v>19554</v>
      </c>
      <c r="F5" s="35">
        <v>13594</v>
      </c>
      <c r="G5" s="26">
        <v>13594</v>
      </c>
      <c r="H5" s="35">
        <v>15945</v>
      </c>
      <c r="I5" s="26">
        <v>13619</v>
      </c>
      <c r="J5" s="35">
        <v>1940</v>
      </c>
      <c r="K5" s="26">
        <v>5579</v>
      </c>
      <c r="L5" s="35">
        <v>0</v>
      </c>
      <c r="M5" s="40">
        <v>-1</v>
      </c>
    </row>
    <row r="6" spans="1:13" x14ac:dyDescent="0.2">
      <c r="A6" s="5" t="s">
        <v>100</v>
      </c>
      <c r="B6" s="35">
        <v>425957</v>
      </c>
      <c r="C6" s="26">
        <v>240940</v>
      </c>
      <c r="D6" s="35">
        <v>270402</v>
      </c>
      <c r="E6" s="26">
        <v>273244</v>
      </c>
      <c r="F6" s="35">
        <v>181149</v>
      </c>
      <c r="G6" s="26">
        <v>217875</v>
      </c>
      <c r="H6" s="35">
        <v>230970</v>
      </c>
      <c r="I6" s="26">
        <v>280243</v>
      </c>
      <c r="J6" s="35">
        <v>107779</v>
      </c>
      <c r="K6" s="26">
        <v>60450</v>
      </c>
      <c r="L6" s="35">
        <v>69610</v>
      </c>
      <c r="M6" s="40">
        <v>-0.83657974866007601</v>
      </c>
    </row>
    <row r="7" spans="1:13" x14ac:dyDescent="0.2">
      <c r="A7" s="5" t="s">
        <v>101</v>
      </c>
      <c r="B7" s="35">
        <v>0</v>
      </c>
      <c r="C7" s="26">
        <v>0</v>
      </c>
      <c r="D7" s="35">
        <v>0</v>
      </c>
      <c r="E7" s="26">
        <v>0</v>
      </c>
      <c r="F7" s="35">
        <v>0</v>
      </c>
      <c r="G7" s="26">
        <v>0</v>
      </c>
      <c r="H7" s="35">
        <v>0</v>
      </c>
      <c r="I7" s="26">
        <v>0</v>
      </c>
      <c r="J7" s="35">
        <v>0</v>
      </c>
      <c r="K7" s="26">
        <v>0</v>
      </c>
      <c r="L7" s="35">
        <v>0</v>
      </c>
      <c r="M7" s="40"/>
    </row>
    <row r="8" spans="1:13" x14ac:dyDescent="0.2">
      <c r="A8" s="5" t="s">
        <v>102</v>
      </c>
      <c r="B8" s="35">
        <v>9095051.4000000004</v>
      </c>
      <c r="C8" s="26">
        <v>11640539.5</v>
      </c>
      <c r="D8" s="35">
        <v>13929296</v>
      </c>
      <c r="E8" s="26">
        <v>14077469.300000001</v>
      </c>
      <c r="F8" s="35">
        <v>14641110</v>
      </c>
      <c r="G8" s="26">
        <v>13133275.4</v>
      </c>
      <c r="H8" s="35">
        <v>15929286</v>
      </c>
      <c r="I8" s="26">
        <v>19628289.600000001</v>
      </c>
      <c r="J8" s="35">
        <v>20210484</v>
      </c>
      <c r="K8" s="26">
        <v>18291960</v>
      </c>
      <c r="L8" s="35">
        <v>24814248.300000001</v>
      </c>
      <c r="M8" s="40">
        <v>1.7283241411917694</v>
      </c>
    </row>
    <row r="9" spans="1:13" x14ac:dyDescent="0.2">
      <c r="A9" s="5" t="s">
        <v>103</v>
      </c>
      <c r="B9" s="35">
        <v>12606.300000000001</v>
      </c>
      <c r="C9" s="26">
        <v>13443.2</v>
      </c>
      <c r="D9" s="35">
        <v>10964.300000000001</v>
      </c>
      <c r="E9" s="26">
        <v>11523.1</v>
      </c>
      <c r="F9" s="35">
        <v>15732.100000000002</v>
      </c>
      <c r="G9" s="26">
        <v>12443.1</v>
      </c>
      <c r="H9" s="35">
        <v>16716.900000000001</v>
      </c>
      <c r="I9" s="26">
        <v>22322.600000000002</v>
      </c>
      <c r="J9" s="35">
        <v>15032.300000000001</v>
      </c>
      <c r="K9" s="26">
        <v>18413.7</v>
      </c>
      <c r="L9" s="35">
        <v>15010</v>
      </c>
      <c r="M9" s="40">
        <v>0.19067450401783226</v>
      </c>
    </row>
    <row r="10" spans="1:13" x14ac:dyDescent="0.2">
      <c r="A10" s="5" t="s">
        <v>104</v>
      </c>
      <c r="B10" s="35">
        <v>5098563.8</v>
      </c>
      <c r="C10" s="26">
        <v>4816980.5</v>
      </c>
      <c r="D10" s="35">
        <v>4960731.2</v>
      </c>
      <c r="E10" s="26">
        <v>4978435.2</v>
      </c>
      <c r="F10" s="35">
        <v>5253411.4000000004</v>
      </c>
      <c r="G10" s="26">
        <v>5224185.1000000006</v>
      </c>
      <c r="H10" s="35">
        <v>4884239.3000000007</v>
      </c>
      <c r="I10" s="26">
        <v>5058307.3</v>
      </c>
      <c r="J10" s="35">
        <v>5067578.3</v>
      </c>
      <c r="K10" s="26">
        <v>5428236.7999999998</v>
      </c>
      <c r="L10" s="35">
        <v>5404381.7000000002</v>
      </c>
      <c r="M10" s="40">
        <v>5.998118528986543E-2</v>
      </c>
    </row>
    <row r="11" spans="1:13" x14ac:dyDescent="0.2">
      <c r="A11" s="5" t="s">
        <v>105</v>
      </c>
      <c r="B11" s="35">
        <v>31076185.899999999</v>
      </c>
      <c r="C11" s="26">
        <v>31958727.100000001</v>
      </c>
      <c r="D11" s="35">
        <v>33762093.799999997</v>
      </c>
      <c r="E11" s="26">
        <v>34906199.5</v>
      </c>
      <c r="F11" s="35">
        <v>37090746.600000001</v>
      </c>
      <c r="G11" s="26">
        <v>38479520.599999994</v>
      </c>
      <c r="H11" s="35">
        <v>39383019.599999994</v>
      </c>
      <c r="I11" s="26">
        <v>38090785.399999999</v>
      </c>
      <c r="J11" s="35">
        <v>37816804.200000003</v>
      </c>
      <c r="K11" s="26">
        <v>39862777.520000003</v>
      </c>
      <c r="L11" s="35">
        <v>40548859.799999997</v>
      </c>
      <c r="M11" s="40">
        <v>0.30482099477980013</v>
      </c>
    </row>
    <row r="12" spans="1:13" x14ac:dyDescent="0.2">
      <c r="A12" s="5" t="s">
        <v>106</v>
      </c>
      <c r="B12" s="35">
        <v>58163.3</v>
      </c>
      <c r="C12" s="26">
        <v>61042.700000000004</v>
      </c>
      <c r="D12" s="35">
        <v>52036.5</v>
      </c>
      <c r="E12" s="26">
        <v>65118.400000000001</v>
      </c>
      <c r="F12" s="35">
        <v>53726.1</v>
      </c>
      <c r="G12" s="26">
        <v>68397.7</v>
      </c>
      <c r="H12" s="35">
        <v>58066</v>
      </c>
      <c r="I12" s="26">
        <v>63781.200000000004</v>
      </c>
      <c r="J12" s="35">
        <v>21309.200000000001</v>
      </c>
      <c r="K12" s="26">
        <v>9534.1</v>
      </c>
      <c r="L12" s="35">
        <v>6139.6</v>
      </c>
      <c r="M12" s="40">
        <v>-0.89444202787668514</v>
      </c>
    </row>
    <row r="13" spans="1:13" x14ac:dyDescent="0.2">
      <c r="A13" s="5" t="s">
        <v>107</v>
      </c>
      <c r="B13" s="35">
        <v>504962.60000000003</v>
      </c>
      <c r="C13" s="26">
        <v>447033.4</v>
      </c>
      <c r="D13" s="35">
        <v>438174.5</v>
      </c>
      <c r="E13" s="26">
        <v>341639.10000000003</v>
      </c>
      <c r="F13" s="35">
        <v>342986.8</v>
      </c>
      <c r="G13" s="26">
        <v>390809.2</v>
      </c>
      <c r="H13" s="35">
        <v>489593.4</v>
      </c>
      <c r="I13" s="26">
        <v>607899.4</v>
      </c>
      <c r="J13" s="35">
        <v>537023.5</v>
      </c>
      <c r="K13" s="26">
        <v>415619.4</v>
      </c>
      <c r="L13" s="35">
        <v>320859.2</v>
      </c>
      <c r="M13" s="40">
        <v>-0.36458818930352466</v>
      </c>
    </row>
    <row r="14" spans="1:13" x14ac:dyDescent="0.2">
      <c r="A14" s="5" t="s">
        <v>108</v>
      </c>
      <c r="B14" s="35">
        <v>14165538.800000001</v>
      </c>
      <c r="C14" s="26">
        <v>13439784.699999999</v>
      </c>
      <c r="D14" s="35">
        <v>14117710.5</v>
      </c>
      <c r="E14" s="26">
        <v>13963378.700000001</v>
      </c>
      <c r="F14" s="35">
        <v>14062405.6</v>
      </c>
      <c r="G14" s="26">
        <v>13825499.9</v>
      </c>
      <c r="H14" s="35">
        <v>12721583</v>
      </c>
      <c r="I14" s="26">
        <v>13783689.199999999</v>
      </c>
      <c r="J14" s="35">
        <v>12367330.300000001</v>
      </c>
      <c r="K14" s="26">
        <v>12872604.699999999</v>
      </c>
      <c r="L14" s="35">
        <v>13085335.9</v>
      </c>
      <c r="M14" s="40">
        <v>-7.6255687499864125E-2</v>
      </c>
    </row>
    <row r="15" spans="1:13" x14ac:dyDescent="0.2">
      <c r="A15" s="5" t="s">
        <v>109</v>
      </c>
      <c r="B15" s="35">
        <v>0</v>
      </c>
      <c r="C15" s="26">
        <v>0</v>
      </c>
      <c r="D15" s="35">
        <v>0</v>
      </c>
      <c r="E15" s="26">
        <v>0</v>
      </c>
      <c r="F15" s="35">
        <v>0</v>
      </c>
      <c r="G15" s="26">
        <v>0</v>
      </c>
      <c r="H15" s="35">
        <v>427.8</v>
      </c>
      <c r="I15" s="26">
        <v>0</v>
      </c>
      <c r="J15" s="35">
        <v>166.60000000000002</v>
      </c>
      <c r="K15" s="26">
        <v>0</v>
      </c>
      <c r="L15" s="35">
        <v>264.3</v>
      </c>
      <c r="M15" s="40"/>
    </row>
    <row r="16" spans="1:13" x14ac:dyDescent="0.2">
      <c r="A16" s="5" t="s">
        <v>2</v>
      </c>
      <c r="B16" s="35">
        <v>14768598</v>
      </c>
      <c r="C16" s="26">
        <v>15307075</v>
      </c>
      <c r="D16" s="35">
        <v>16802991</v>
      </c>
      <c r="E16" s="26">
        <v>17034830</v>
      </c>
      <c r="F16" s="35">
        <v>16743417</v>
      </c>
      <c r="G16" s="26">
        <v>16221230</v>
      </c>
      <c r="H16" s="35">
        <v>17032471</v>
      </c>
      <c r="I16" s="26">
        <v>16739407</v>
      </c>
      <c r="J16" s="35">
        <v>17383932</v>
      </c>
      <c r="K16" s="26">
        <v>17069911</v>
      </c>
      <c r="L16" s="35">
        <v>17677006</v>
      </c>
      <c r="M16" s="40">
        <v>0.19693189563423691</v>
      </c>
    </row>
    <row r="17" spans="1:13" x14ac:dyDescent="0.2">
      <c r="A17" s="5" t="s">
        <v>113</v>
      </c>
      <c r="B17" s="35"/>
      <c r="C17" s="26"/>
      <c r="D17" s="35"/>
      <c r="E17" s="26">
        <v>685800</v>
      </c>
      <c r="F17" s="35">
        <v>728706</v>
      </c>
      <c r="G17" s="26">
        <v>698013</v>
      </c>
      <c r="H17" s="35">
        <v>798098</v>
      </c>
      <c r="I17" s="26">
        <v>828875</v>
      </c>
      <c r="J17" s="35">
        <v>861198</v>
      </c>
      <c r="K17" s="26">
        <v>912216</v>
      </c>
      <c r="L17" s="35">
        <v>978487</v>
      </c>
      <c r="M17" s="40">
        <v>0.42678186060075823</v>
      </c>
    </row>
    <row r="18" spans="1:13" x14ac:dyDescent="0.2">
      <c r="A18" s="5" t="s">
        <v>114</v>
      </c>
      <c r="B18" s="35"/>
      <c r="C18" s="26"/>
      <c r="D18" s="35"/>
      <c r="E18" s="26">
        <v>279125912</v>
      </c>
      <c r="F18" s="35">
        <v>278384906</v>
      </c>
      <c r="G18" s="26">
        <v>273518727</v>
      </c>
      <c r="H18" s="35">
        <v>286717466</v>
      </c>
      <c r="I18" s="26">
        <v>282917697</v>
      </c>
      <c r="J18" s="35">
        <v>280652760</v>
      </c>
      <c r="K18" s="26">
        <v>288415172</v>
      </c>
      <c r="L18" s="35">
        <v>281633308</v>
      </c>
      <c r="M18" s="40">
        <v>8.9830284190885144E-3</v>
      </c>
    </row>
    <row r="19" spans="1:13" x14ac:dyDescent="0.2">
      <c r="A19" s="5" t="s">
        <v>1</v>
      </c>
      <c r="B19" s="35">
        <v>15504644</v>
      </c>
      <c r="C19" s="26">
        <v>10763379</v>
      </c>
      <c r="D19" s="35">
        <v>12890222</v>
      </c>
      <c r="E19" s="26">
        <v>12921381</v>
      </c>
      <c r="F19" s="35">
        <v>14590192</v>
      </c>
      <c r="G19" s="26">
        <v>7416474</v>
      </c>
      <c r="H19" s="35">
        <v>7929116</v>
      </c>
      <c r="I19" s="26">
        <v>5917032</v>
      </c>
      <c r="J19" s="35">
        <v>6682124</v>
      </c>
      <c r="K19" s="26">
        <v>5628034</v>
      </c>
      <c r="L19" s="35">
        <v>10005217</v>
      </c>
      <c r="M19" s="40">
        <v>-0.35469547059577761</v>
      </c>
    </row>
    <row r="20" spans="1:13" x14ac:dyDescent="0.2">
      <c r="A20" s="5" t="s">
        <v>29</v>
      </c>
      <c r="B20" s="35">
        <v>0</v>
      </c>
      <c r="C20" s="26">
        <v>0</v>
      </c>
      <c r="D20" s="35">
        <v>0</v>
      </c>
      <c r="E20" s="26">
        <v>0</v>
      </c>
      <c r="F20" s="35">
        <v>0</v>
      </c>
      <c r="G20" s="26">
        <v>0</v>
      </c>
      <c r="H20" s="35">
        <v>0</v>
      </c>
      <c r="I20" s="26">
        <v>0</v>
      </c>
      <c r="J20" s="35">
        <v>0</v>
      </c>
      <c r="K20" s="26">
        <v>0</v>
      </c>
      <c r="L20" s="35">
        <v>0</v>
      </c>
      <c r="M20" s="40"/>
    </row>
    <row r="21" spans="1:13" x14ac:dyDescent="0.2">
      <c r="A21" s="5" t="s">
        <v>6</v>
      </c>
      <c r="B21" s="35">
        <v>1001090</v>
      </c>
      <c r="C21" s="26">
        <v>345657</v>
      </c>
      <c r="D21" s="35">
        <v>512331</v>
      </c>
      <c r="E21" s="26">
        <v>674650</v>
      </c>
      <c r="F21" s="35">
        <v>1286330</v>
      </c>
      <c r="G21" s="26">
        <v>785527</v>
      </c>
      <c r="H21" s="35">
        <v>813281</v>
      </c>
      <c r="I21" s="26">
        <v>334641</v>
      </c>
      <c r="J21" s="35">
        <v>510654</v>
      </c>
      <c r="K21" s="26">
        <v>183530</v>
      </c>
      <c r="L21" s="35">
        <v>714676</v>
      </c>
      <c r="M21" s="40">
        <v>-0.2861021486579628</v>
      </c>
    </row>
    <row r="22" spans="1:13" x14ac:dyDescent="0.2">
      <c r="A22" s="5" t="s">
        <v>25</v>
      </c>
      <c r="B22" s="35">
        <v>186530</v>
      </c>
      <c r="C22" s="26">
        <v>270930</v>
      </c>
      <c r="D22" s="35">
        <v>114204</v>
      </c>
      <c r="E22" s="26">
        <v>110322</v>
      </c>
      <c r="F22" s="35">
        <v>130674</v>
      </c>
      <c r="G22" s="26">
        <v>91884</v>
      </c>
      <c r="H22" s="35">
        <v>2470</v>
      </c>
      <c r="I22" s="26">
        <v>0</v>
      </c>
      <c r="J22" s="35">
        <v>5680</v>
      </c>
      <c r="K22" s="26">
        <v>0</v>
      </c>
      <c r="L22" s="35">
        <v>245070</v>
      </c>
      <c r="M22" s="40">
        <v>0.31383691631372967</v>
      </c>
    </row>
    <row r="23" spans="1:13" x14ac:dyDescent="0.2">
      <c r="A23" s="5" t="s">
        <v>31</v>
      </c>
      <c r="B23" s="35">
        <v>216687</v>
      </c>
      <c r="C23" s="26">
        <v>12828</v>
      </c>
      <c r="D23" s="35">
        <v>0</v>
      </c>
      <c r="E23" s="26">
        <v>0</v>
      </c>
      <c r="F23" s="35">
        <v>0</v>
      </c>
      <c r="G23" s="26">
        <v>0</v>
      </c>
      <c r="H23" s="35">
        <v>0</v>
      </c>
      <c r="I23" s="26">
        <v>0</v>
      </c>
      <c r="J23" s="35">
        <v>0</v>
      </c>
      <c r="K23" s="26">
        <v>0</v>
      </c>
      <c r="L23" s="35">
        <v>0</v>
      </c>
      <c r="M23" s="40">
        <v>-1</v>
      </c>
    </row>
    <row r="24" spans="1:13" x14ac:dyDescent="0.2">
      <c r="A24" s="5" t="s">
        <v>33</v>
      </c>
      <c r="B24" s="35">
        <v>0</v>
      </c>
      <c r="C24" s="26">
        <v>0</v>
      </c>
      <c r="D24" s="35">
        <v>0</v>
      </c>
      <c r="E24" s="26">
        <v>0</v>
      </c>
      <c r="F24" s="35">
        <v>0</v>
      </c>
      <c r="G24" s="26">
        <v>0</v>
      </c>
      <c r="H24" s="35">
        <v>0</v>
      </c>
      <c r="I24" s="26">
        <v>0</v>
      </c>
      <c r="J24" s="35">
        <v>0</v>
      </c>
      <c r="K24" s="26">
        <v>0</v>
      </c>
      <c r="L24" s="35">
        <v>0</v>
      </c>
      <c r="M24" s="40"/>
    </row>
    <row r="25" spans="1:13" x14ac:dyDescent="0.2">
      <c r="A25" s="5" t="s">
        <v>34</v>
      </c>
      <c r="B25" s="35">
        <v>0</v>
      </c>
      <c r="C25" s="26">
        <v>0</v>
      </c>
      <c r="D25" s="35">
        <v>0</v>
      </c>
      <c r="E25" s="26">
        <v>0</v>
      </c>
      <c r="F25" s="35">
        <v>42184</v>
      </c>
      <c r="G25" s="26">
        <v>69550</v>
      </c>
      <c r="H25" s="35">
        <v>115477</v>
      </c>
      <c r="I25" s="26">
        <v>0</v>
      </c>
      <c r="J25" s="35">
        <v>0</v>
      </c>
      <c r="K25" s="26">
        <v>0</v>
      </c>
      <c r="L25" s="35">
        <v>625</v>
      </c>
      <c r="M25" s="40"/>
    </row>
    <row r="26" spans="1:13" x14ac:dyDescent="0.2">
      <c r="A26" s="5" t="s">
        <v>35</v>
      </c>
      <c r="B26" s="35">
        <v>0</v>
      </c>
      <c r="C26" s="26">
        <v>0</v>
      </c>
      <c r="D26" s="35">
        <v>0</v>
      </c>
      <c r="E26" s="26">
        <v>0</v>
      </c>
      <c r="F26" s="35">
        <v>0</v>
      </c>
      <c r="G26" s="26">
        <v>0</v>
      </c>
      <c r="H26" s="35">
        <v>0</v>
      </c>
      <c r="I26" s="26">
        <v>0</v>
      </c>
      <c r="J26" s="35">
        <v>0</v>
      </c>
      <c r="K26" s="26">
        <v>0</v>
      </c>
      <c r="L26" s="35">
        <v>0</v>
      </c>
      <c r="M26" s="40"/>
    </row>
    <row r="27" spans="1:13" x14ac:dyDescent="0.2">
      <c r="A27" s="5" t="s">
        <v>36</v>
      </c>
      <c r="B27" s="35">
        <v>0</v>
      </c>
      <c r="C27" s="26">
        <v>0</v>
      </c>
      <c r="D27" s="35">
        <v>0</v>
      </c>
      <c r="E27" s="26">
        <v>0</v>
      </c>
      <c r="F27" s="35">
        <v>0</v>
      </c>
      <c r="G27" s="26">
        <v>0</v>
      </c>
      <c r="H27" s="35">
        <v>0</v>
      </c>
      <c r="I27" s="26">
        <v>0</v>
      </c>
      <c r="J27" s="35">
        <v>0</v>
      </c>
      <c r="K27" s="26">
        <v>0</v>
      </c>
      <c r="L27" s="35">
        <v>0</v>
      </c>
      <c r="M27" s="40"/>
    </row>
    <row r="28" spans="1:13" x14ac:dyDescent="0.2">
      <c r="A28" s="5" t="s">
        <v>56</v>
      </c>
      <c r="B28" s="35">
        <v>9355159</v>
      </c>
      <c r="C28" s="26">
        <v>9292836</v>
      </c>
      <c r="D28" s="35">
        <v>9968154</v>
      </c>
      <c r="E28" s="26">
        <v>9566459</v>
      </c>
      <c r="F28" s="35">
        <v>10688733</v>
      </c>
      <c r="G28" s="26">
        <v>9144635</v>
      </c>
      <c r="H28" s="35">
        <v>10468523</v>
      </c>
      <c r="I28" s="26">
        <v>10457944</v>
      </c>
      <c r="J28" s="35">
        <v>10773039</v>
      </c>
      <c r="K28" s="26">
        <v>11466048</v>
      </c>
      <c r="L28" s="35">
        <v>11317487</v>
      </c>
      <c r="M28" s="40">
        <v>0.20975891484046397</v>
      </c>
    </row>
    <row r="29" spans="1:13" x14ac:dyDescent="0.2">
      <c r="A29" s="5" t="s">
        <v>57</v>
      </c>
      <c r="B29" s="35">
        <v>4476165</v>
      </c>
      <c r="C29" s="26">
        <v>4368814</v>
      </c>
      <c r="D29" s="35">
        <v>5297573</v>
      </c>
      <c r="E29" s="26">
        <v>4156966</v>
      </c>
      <c r="F29" s="35">
        <v>4210129</v>
      </c>
      <c r="G29" s="26">
        <v>4216862</v>
      </c>
      <c r="H29" s="35">
        <v>4992492</v>
      </c>
      <c r="I29" s="26">
        <v>5114999</v>
      </c>
      <c r="J29" s="35">
        <v>4927186</v>
      </c>
      <c r="K29" s="26">
        <v>4955157</v>
      </c>
      <c r="L29" s="35">
        <v>5222815</v>
      </c>
      <c r="M29" s="40">
        <v>0.16680573660711792</v>
      </c>
    </row>
    <row r="30" spans="1:13" x14ac:dyDescent="0.2">
      <c r="A30" s="5" t="s">
        <v>42</v>
      </c>
      <c r="B30" s="35">
        <v>2446933</v>
      </c>
      <c r="C30" s="26">
        <v>3275876</v>
      </c>
      <c r="D30" s="35">
        <v>3878951</v>
      </c>
      <c r="E30" s="26">
        <v>2632859</v>
      </c>
      <c r="F30" s="35">
        <v>4346072</v>
      </c>
      <c r="G30" s="26">
        <v>4274967</v>
      </c>
      <c r="H30" s="35">
        <v>3981709</v>
      </c>
      <c r="I30" s="26">
        <v>4623663</v>
      </c>
      <c r="J30" s="35">
        <v>4721615</v>
      </c>
      <c r="K30" s="26">
        <v>4534717</v>
      </c>
      <c r="L30" s="35">
        <v>4682908</v>
      </c>
      <c r="M30" s="40">
        <v>0.91378676898795352</v>
      </c>
    </row>
    <row r="31" spans="1:13" x14ac:dyDescent="0.2">
      <c r="A31" s="5" t="s">
        <v>43</v>
      </c>
      <c r="B31" s="35">
        <v>262828</v>
      </c>
      <c r="C31" s="26">
        <v>158837</v>
      </c>
      <c r="D31" s="35">
        <v>266383</v>
      </c>
      <c r="E31" s="26">
        <v>218202</v>
      </c>
      <c r="F31" s="35">
        <v>206436</v>
      </c>
      <c r="G31" s="26">
        <v>145051</v>
      </c>
      <c r="H31" s="35">
        <v>167694</v>
      </c>
      <c r="I31" s="26">
        <v>191124</v>
      </c>
      <c r="J31" s="35">
        <v>253408</v>
      </c>
      <c r="K31" s="26">
        <v>157745</v>
      </c>
      <c r="L31" s="35">
        <v>209241</v>
      </c>
      <c r="M31" s="40">
        <v>-0.20388619172995268</v>
      </c>
    </row>
    <row r="32" spans="1:13" x14ac:dyDescent="0.2">
      <c r="A32" s="5" t="s">
        <v>44</v>
      </c>
      <c r="B32" s="35">
        <v>35014</v>
      </c>
      <c r="C32" s="26">
        <v>35000</v>
      </c>
      <c r="D32" s="35">
        <v>25032</v>
      </c>
      <c r="E32" s="26">
        <v>32676</v>
      </c>
      <c r="F32" s="35">
        <v>17528</v>
      </c>
      <c r="G32" s="26">
        <v>21595</v>
      </c>
      <c r="H32" s="35">
        <v>9060</v>
      </c>
      <c r="I32" s="26">
        <v>12894</v>
      </c>
      <c r="J32" s="35">
        <v>16094</v>
      </c>
      <c r="K32" s="26">
        <v>5950</v>
      </c>
      <c r="L32" s="35">
        <v>7896</v>
      </c>
      <c r="M32" s="40">
        <v>-0.7744902039184326</v>
      </c>
    </row>
    <row r="33" spans="1:13" x14ac:dyDescent="0.2">
      <c r="A33" s="5" t="s">
        <v>45</v>
      </c>
      <c r="B33" s="35">
        <v>33653</v>
      </c>
      <c r="C33" s="26">
        <v>25392</v>
      </c>
      <c r="D33" s="35">
        <v>26213</v>
      </c>
      <c r="E33" s="26">
        <v>28883</v>
      </c>
      <c r="F33" s="35">
        <v>23739</v>
      </c>
      <c r="G33" s="26">
        <v>24686</v>
      </c>
      <c r="H33" s="35">
        <v>4006</v>
      </c>
      <c r="I33" s="26">
        <v>32148</v>
      </c>
      <c r="J33" s="35">
        <v>30520</v>
      </c>
      <c r="K33" s="26">
        <v>3800</v>
      </c>
      <c r="L33" s="35">
        <v>26677</v>
      </c>
      <c r="M33" s="40">
        <v>-0.20729206905773631</v>
      </c>
    </row>
    <row r="34" spans="1:13" x14ac:dyDescent="0.2">
      <c r="A34" s="5" t="s">
        <v>46</v>
      </c>
      <c r="B34" s="35">
        <v>15355</v>
      </c>
      <c r="C34" s="26">
        <v>8298</v>
      </c>
      <c r="D34" s="35">
        <v>6810</v>
      </c>
      <c r="E34" s="26">
        <v>12889</v>
      </c>
      <c r="F34" s="35">
        <v>12452</v>
      </c>
      <c r="G34" s="26">
        <v>7758</v>
      </c>
      <c r="H34" s="35">
        <v>4243</v>
      </c>
      <c r="I34" s="26">
        <v>4257</v>
      </c>
      <c r="J34" s="35">
        <v>6123</v>
      </c>
      <c r="K34" s="26">
        <v>1900</v>
      </c>
      <c r="L34" s="35">
        <v>5105</v>
      </c>
      <c r="M34" s="40">
        <v>-0.66753500488440243</v>
      </c>
    </row>
    <row r="35" spans="1:13" x14ac:dyDescent="0.2">
      <c r="A35" s="5" t="s">
        <v>47</v>
      </c>
      <c r="B35" s="35">
        <v>0</v>
      </c>
      <c r="C35" s="26">
        <v>0</v>
      </c>
      <c r="D35" s="35">
        <v>0</v>
      </c>
      <c r="E35" s="26">
        <v>0</v>
      </c>
      <c r="F35" s="35">
        <v>0</v>
      </c>
      <c r="G35" s="26">
        <v>0</v>
      </c>
      <c r="H35" s="35">
        <v>0</v>
      </c>
      <c r="I35" s="26">
        <v>0</v>
      </c>
      <c r="J35" s="35">
        <v>0</v>
      </c>
      <c r="K35" s="26">
        <v>0</v>
      </c>
      <c r="L35" s="35">
        <v>0</v>
      </c>
      <c r="M35" s="40"/>
    </row>
    <row r="36" spans="1:13" x14ac:dyDescent="0.2">
      <c r="A36" s="5" t="s">
        <v>48</v>
      </c>
      <c r="B36" s="35"/>
      <c r="C36" s="26"/>
      <c r="D36" s="35"/>
      <c r="E36" s="26"/>
      <c r="F36" s="35"/>
      <c r="G36" s="26">
        <v>93168</v>
      </c>
      <c r="H36" s="35">
        <v>85474</v>
      </c>
      <c r="I36" s="26">
        <v>102505</v>
      </c>
      <c r="J36" s="35">
        <v>89595</v>
      </c>
      <c r="K36" s="26">
        <v>69165</v>
      </c>
      <c r="L36" s="35">
        <v>87049</v>
      </c>
      <c r="M36" s="40">
        <v>-6.5677056500085873E-2</v>
      </c>
    </row>
    <row r="37" spans="1:13" x14ac:dyDescent="0.2">
      <c r="A37" s="5" t="s">
        <v>49</v>
      </c>
      <c r="B37" s="35">
        <v>139198</v>
      </c>
      <c r="C37" s="26">
        <v>120517</v>
      </c>
      <c r="D37" s="35">
        <v>104664</v>
      </c>
      <c r="E37" s="26">
        <v>122126</v>
      </c>
      <c r="F37" s="35">
        <v>68958</v>
      </c>
      <c r="G37" s="26">
        <v>59450</v>
      </c>
      <c r="H37" s="35">
        <v>38622</v>
      </c>
      <c r="I37" s="26">
        <v>46259</v>
      </c>
      <c r="J37" s="35">
        <v>98091</v>
      </c>
      <c r="K37" s="26">
        <v>70030</v>
      </c>
      <c r="L37" s="35">
        <v>90025</v>
      </c>
      <c r="M37" s="40">
        <v>-0.35325938591071709</v>
      </c>
    </row>
    <row r="38" spans="1:13" x14ac:dyDescent="0.2">
      <c r="A38" s="5" t="s">
        <v>50</v>
      </c>
      <c r="B38" s="35">
        <v>19447</v>
      </c>
      <c r="C38" s="26">
        <v>16956</v>
      </c>
      <c r="D38" s="35">
        <v>20545</v>
      </c>
      <c r="E38" s="26">
        <v>44842</v>
      </c>
      <c r="F38" s="35">
        <v>28670</v>
      </c>
      <c r="G38" s="26">
        <v>21170</v>
      </c>
      <c r="H38" s="35">
        <v>22586</v>
      </c>
      <c r="I38" s="26">
        <v>32607</v>
      </c>
      <c r="J38" s="35">
        <v>40807</v>
      </c>
      <c r="K38" s="26">
        <v>31162</v>
      </c>
      <c r="L38" s="35">
        <v>23250</v>
      </c>
      <c r="M38" s="40">
        <v>0.19555715534529747</v>
      </c>
    </row>
    <row r="39" spans="1:13" x14ac:dyDescent="0.2">
      <c r="A39" s="5" t="s">
        <v>51</v>
      </c>
      <c r="B39" s="35">
        <v>10806</v>
      </c>
      <c r="C39" s="26">
        <v>9614</v>
      </c>
      <c r="D39" s="35">
        <v>5497</v>
      </c>
      <c r="E39" s="26">
        <v>8749</v>
      </c>
      <c r="F39" s="35">
        <v>3107</v>
      </c>
      <c r="G39" s="26">
        <v>3459</v>
      </c>
      <c r="H39" s="35">
        <v>3915</v>
      </c>
      <c r="I39" s="26">
        <v>6473</v>
      </c>
      <c r="J39" s="35">
        <v>6454</v>
      </c>
      <c r="K39" s="26">
        <v>4636</v>
      </c>
      <c r="L39" s="35">
        <v>4542</v>
      </c>
      <c r="M39" s="40">
        <v>-0.57967795669072741</v>
      </c>
    </row>
    <row r="40" spans="1:13" x14ac:dyDescent="0.2">
      <c r="A40" s="5" t="s">
        <v>52</v>
      </c>
      <c r="B40" s="35">
        <v>688</v>
      </c>
      <c r="C40" s="26">
        <v>1109</v>
      </c>
      <c r="D40" s="35">
        <v>244</v>
      </c>
      <c r="E40" s="26">
        <v>291</v>
      </c>
      <c r="F40" s="35">
        <v>336</v>
      </c>
      <c r="G40" s="26">
        <v>351</v>
      </c>
      <c r="H40" s="35">
        <v>0</v>
      </c>
      <c r="I40" s="26">
        <v>225</v>
      </c>
      <c r="J40" s="35">
        <v>337</v>
      </c>
      <c r="K40" s="26">
        <v>159</v>
      </c>
      <c r="L40" s="35">
        <v>430</v>
      </c>
      <c r="M40" s="40">
        <v>-0.375</v>
      </c>
    </row>
    <row r="41" spans="1:13" x14ac:dyDescent="0.2">
      <c r="A41" s="5" t="s">
        <v>53</v>
      </c>
      <c r="B41" s="35">
        <v>1360</v>
      </c>
      <c r="C41" s="26">
        <v>50</v>
      </c>
      <c r="D41" s="35">
        <v>0</v>
      </c>
      <c r="E41" s="26">
        <v>0</v>
      </c>
      <c r="F41" s="35">
        <v>0</v>
      </c>
      <c r="G41" s="26">
        <v>1</v>
      </c>
      <c r="H41" s="35">
        <v>1</v>
      </c>
      <c r="I41" s="26">
        <v>1</v>
      </c>
      <c r="J41" s="35">
        <v>1</v>
      </c>
      <c r="K41" s="26">
        <v>0</v>
      </c>
      <c r="L41" s="35">
        <v>0</v>
      </c>
      <c r="M41" s="40">
        <v>-1</v>
      </c>
    </row>
    <row r="42" spans="1:13" x14ac:dyDescent="0.2">
      <c r="A42" s="5" t="s">
        <v>54</v>
      </c>
      <c r="B42" s="35">
        <v>0</v>
      </c>
      <c r="C42" s="26">
        <v>0</v>
      </c>
      <c r="D42" s="35">
        <v>0</v>
      </c>
      <c r="E42" s="26">
        <v>0</v>
      </c>
      <c r="F42" s="35">
        <v>0</v>
      </c>
      <c r="G42" s="26">
        <v>0</v>
      </c>
      <c r="H42" s="35">
        <v>0</v>
      </c>
      <c r="I42" s="26">
        <v>0</v>
      </c>
      <c r="J42" s="35">
        <v>0</v>
      </c>
      <c r="K42" s="26">
        <v>0</v>
      </c>
      <c r="L42" s="35">
        <v>0</v>
      </c>
      <c r="M42" s="40">
        <v>0</v>
      </c>
    </row>
    <row r="43" spans="1:13" x14ac:dyDescent="0.2">
      <c r="A43" s="5" t="s">
        <v>86</v>
      </c>
      <c r="B43" s="35">
        <v>49791</v>
      </c>
      <c r="C43" s="26">
        <v>57853</v>
      </c>
      <c r="D43" s="35">
        <v>89000</v>
      </c>
      <c r="E43" s="26">
        <v>36429</v>
      </c>
      <c r="F43" s="35">
        <v>20979</v>
      </c>
      <c r="G43" s="26">
        <v>11401</v>
      </c>
      <c r="H43" s="35">
        <v>10968</v>
      </c>
      <c r="I43" s="26">
        <v>7844</v>
      </c>
      <c r="J43" s="35">
        <v>22000</v>
      </c>
      <c r="K43" s="26">
        <v>17700</v>
      </c>
      <c r="L43" s="35">
        <v>6500</v>
      </c>
      <c r="M43" s="40">
        <v>-0.86945431905364423</v>
      </c>
    </row>
    <row r="44" spans="1:13" x14ac:dyDescent="0.2">
      <c r="A44" s="5" t="s">
        <v>80</v>
      </c>
      <c r="B44" s="35">
        <v>1098139</v>
      </c>
      <c r="C44" s="26">
        <v>1081068</v>
      </c>
      <c r="D44" s="35">
        <v>1094674</v>
      </c>
      <c r="E44" s="26">
        <v>1110097</v>
      </c>
      <c r="F44" s="35">
        <v>1053381</v>
      </c>
      <c r="G44" s="26">
        <v>1028669</v>
      </c>
      <c r="H44" s="35">
        <v>998021</v>
      </c>
      <c r="I44" s="26">
        <v>993731</v>
      </c>
      <c r="J44" s="35">
        <v>966677</v>
      </c>
      <c r="K44" s="26">
        <v>996137</v>
      </c>
      <c r="L44" s="35">
        <v>1019288</v>
      </c>
      <c r="M44" s="40">
        <v>-7.1804206935551881E-2</v>
      </c>
    </row>
    <row r="45" spans="1:13" x14ac:dyDescent="0.2">
      <c r="A45" s="5" t="s">
        <v>89</v>
      </c>
      <c r="B45" s="35">
        <v>4329</v>
      </c>
      <c r="C45" s="26">
        <v>4713</v>
      </c>
      <c r="D45" s="35">
        <v>5449</v>
      </c>
      <c r="E45" s="26">
        <v>5752</v>
      </c>
      <c r="F45" s="35">
        <v>7605</v>
      </c>
      <c r="G45" s="26">
        <v>10422</v>
      </c>
      <c r="H45" s="35">
        <v>8943</v>
      </c>
      <c r="I45" s="26">
        <v>8932</v>
      </c>
      <c r="J45" s="35">
        <v>6982</v>
      </c>
      <c r="K45" s="26">
        <v>7803</v>
      </c>
      <c r="L45" s="35">
        <v>8070</v>
      </c>
      <c r="M45" s="40">
        <v>0.8641718641718642</v>
      </c>
    </row>
    <row r="46" spans="1:13" x14ac:dyDescent="0.2">
      <c r="A46" s="5" t="s">
        <v>88</v>
      </c>
      <c r="B46" s="35">
        <v>63556</v>
      </c>
      <c r="C46" s="26">
        <v>50211</v>
      </c>
      <c r="D46" s="35">
        <v>111242</v>
      </c>
      <c r="E46" s="26">
        <v>83550</v>
      </c>
      <c r="F46" s="35">
        <v>96440</v>
      </c>
      <c r="G46" s="26">
        <v>96960</v>
      </c>
      <c r="H46" s="35">
        <v>85156</v>
      </c>
      <c r="I46" s="26">
        <v>129590</v>
      </c>
      <c r="J46" s="35">
        <v>135705</v>
      </c>
      <c r="K46" s="26">
        <v>141240</v>
      </c>
      <c r="L46" s="35">
        <v>158267</v>
      </c>
      <c r="M46" s="40">
        <v>1.4901976209956573</v>
      </c>
    </row>
    <row r="47" spans="1:13" x14ac:dyDescent="0.2">
      <c r="A47" s="5" t="s">
        <v>92</v>
      </c>
      <c r="B47" s="35">
        <v>27345</v>
      </c>
      <c r="C47" s="26">
        <v>38787</v>
      </c>
      <c r="D47" s="35">
        <v>60440</v>
      </c>
      <c r="E47" s="26">
        <v>91910</v>
      </c>
      <c r="F47" s="35">
        <v>154580</v>
      </c>
      <c r="G47" s="26">
        <v>124654</v>
      </c>
      <c r="H47" s="35">
        <v>75659</v>
      </c>
      <c r="I47" s="26">
        <v>57365</v>
      </c>
      <c r="J47" s="35">
        <v>43777</v>
      </c>
      <c r="K47" s="26">
        <v>43609</v>
      </c>
      <c r="L47" s="35">
        <v>48468</v>
      </c>
      <c r="M47" s="40">
        <v>0.77246297312122869</v>
      </c>
    </row>
    <row r="48" spans="1:13" x14ac:dyDescent="0.2">
      <c r="A48" s="5" t="s">
        <v>94</v>
      </c>
      <c r="B48" s="35">
        <v>15309</v>
      </c>
      <c r="C48" s="26">
        <v>64179</v>
      </c>
      <c r="D48" s="35">
        <v>32373</v>
      </c>
      <c r="E48" s="26">
        <v>29029</v>
      </c>
      <c r="F48" s="35">
        <v>32058</v>
      </c>
      <c r="G48" s="26">
        <v>18183</v>
      </c>
      <c r="H48" s="35">
        <v>14428</v>
      </c>
      <c r="I48" s="26">
        <v>10283</v>
      </c>
      <c r="J48" s="35">
        <v>3828</v>
      </c>
      <c r="K48" s="26">
        <v>4720</v>
      </c>
      <c r="L48" s="35">
        <v>310</v>
      </c>
      <c r="M48" s="40">
        <v>-0.97975047357763412</v>
      </c>
    </row>
    <row r="49" spans="1:13" x14ac:dyDescent="0.2">
      <c r="A49" t="s">
        <v>95</v>
      </c>
    </row>
    <row r="50" spans="1:13" x14ac:dyDescent="0.2">
      <c r="A50" s="5" t="s">
        <v>83</v>
      </c>
      <c r="B50" s="35">
        <v>60449967.099999994</v>
      </c>
      <c r="C50" s="26">
        <v>62633892.099999994</v>
      </c>
      <c r="D50" s="35">
        <v>67558648.799999997</v>
      </c>
      <c r="E50" s="26">
        <v>68636561.299999997</v>
      </c>
      <c r="F50" s="35">
        <v>71654861.599999994</v>
      </c>
      <c r="G50" s="26">
        <v>71365600</v>
      </c>
      <c r="H50" s="35">
        <v>73729846.999999985</v>
      </c>
      <c r="I50" s="26">
        <v>77548936.700000003</v>
      </c>
      <c r="J50" s="35">
        <v>76145447.400000006</v>
      </c>
      <c r="K50" s="26">
        <v>76965175.219999999</v>
      </c>
      <c r="L50" s="35">
        <v>84264708.799999997</v>
      </c>
      <c r="M50" s="40">
        <v>0.39395789348576843</v>
      </c>
    </row>
    <row r="51" spans="1:13" x14ac:dyDescent="0.2">
      <c r="A51" s="38" t="s">
        <v>84</v>
      </c>
      <c r="B51" s="35">
        <v>19839834.800000001</v>
      </c>
      <c r="C51" s="26">
        <v>18778284.5</v>
      </c>
      <c r="D51" s="35">
        <v>19579617</v>
      </c>
      <c r="E51" s="26">
        <v>19360094.5</v>
      </c>
      <c r="F51" s="35">
        <v>19728262</v>
      </c>
      <c r="G51" s="26">
        <v>19521335</v>
      </c>
      <c r="H51" s="35">
        <v>18170626.400000002</v>
      </c>
      <c r="I51" s="26">
        <v>19535999.699999999</v>
      </c>
      <c r="J51" s="35">
        <v>18008440.200000003</v>
      </c>
      <c r="K51" s="26">
        <v>18744408.699999999</v>
      </c>
      <c r="L51" s="35">
        <v>18831990.699999999</v>
      </c>
      <c r="M51" s="40">
        <v>-5.079901673374828E-2</v>
      </c>
    </row>
    <row r="52" spans="1:13" x14ac:dyDescent="0.2">
      <c r="A52" s="38" t="s">
        <v>85</v>
      </c>
      <c r="B52" s="35">
        <v>40610132.299999997</v>
      </c>
      <c r="C52" s="26">
        <v>43855607.600000001</v>
      </c>
      <c r="D52" s="35">
        <v>47979031.799999997</v>
      </c>
      <c r="E52" s="26">
        <v>49276466.799999997</v>
      </c>
      <c r="F52" s="35">
        <v>51926599.600000001</v>
      </c>
      <c r="G52" s="26">
        <v>51844264.999999993</v>
      </c>
      <c r="H52" s="35">
        <v>55559220.599999994</v>
      </c>
      <c r="I52" s="26">
        <v>58012937</v>
      </c>
      <c r="J52" s="35">
        <v>58137007.200000003</v>
      </c>
      <c r="K52" s="26">
        <v>58220766.520000003</v>
      </c>
      <c r="L52" s="35">
        <v>65432718.099999994</v>
      </c>
      <c r="M52" s="40">
        <v>0.61124119509455521</v>
      </c>
    </row>
    <row r="53" spans="1:13" x14ac:dyDescent="0.2">
      <c r="B53" s="39"/>
    </row>
  </sheetData>
  <pageMargins left="0.25" right="0.25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12" workbookViewId="0">
      <selection activeCell="C45" sqref="C45"/>
    </sheetView>
  </sheetViews>
  <sheetFormatPr baseColWidth="10" defaultRowHeight="12.75" x14ac:dyDescent="0.2"/>
  <cols>
    <col min="1" max="1" width="24.42578125" customWidth="1"/>
    <col min="2" max="2" width="15.85546875" bestFit="1" customWidth="1"/>
    <col min="3" max="3" width="14" bestFit="1" customWidth="1"/>
    <col min="4" max="4" width="11.85546875" bestFit="1" customWidth="1"/>
  </cols>
  <sheetData>
    <row r="1" spans="1:4" ht="30" x14ac:dyDescent="0.4">
      <c r="A1" s="15" t="s">
        <v>66</v>
      </c>
      <c r="B1" s="15"/>
      <c r="C1" s="15"/>
      <c r="D1" s="15"/>
    </row>
    <row r="2" spans="1:4" ht="15.75" x14ac:dyDescent="0.25">
      <c r="A2" s="16"/>
      <c r="B2" s="17" t="s">
        <v>37</v>
      </c>
      <c r="C2" s="18" t="s">
        <v>27</v>
      </c>
      <c r="D2" s="18" t="s">
        <v>27</v>
      </c>
    </row>
    <row r="3" spans="1:4" ht="47.25" x14ac:dyDescent="0.25">
      <c r="A3" s="25" t="s">
        <v>0</v>
      </c>
      <c r="B3" s="22" t="s">
        <v>39</v>
      </c>
      <c r="C3" s="23" t="s">
        <v>39</v>
      </c>
      <c r="D3" s="20" t="s">
        <v>40</v>
      </c>
    </row>
    <row r="4" spans="1:4" x14ac:dyDescent="0.2">
      <c r="A4" s="5" t="s">
        <v>28</v>
      </c>
      <c r="B4" s="6"/>
      <c r="C4" s="3"/>
      <c r="D4" s="1" t="e">
        <f t="shared" ref="D4:D49" si="0">C4/B4</f>
        <v>#DIV/0!</v>
      </c>
    </row>
    <row r="5" spans="1:4" x14ac:dyDescent="0.2">
      <c r="A5" s="5" t="s">
        <v>30</v>
      </c>
      <c r="B5" s="6"/>
      <c r="C5" s="3"/>
      <c r="D5" s="1" t="e">
        <f t="shared" si="0"/>
        <v>#DIV/0!</v>
      </c>
    </row>
    <row r="6" spans="1:4" ht="15.75" customHeight="1" x14ac:dyDescent="0.2">
      <c r="A6" s="5" t="s">
        <v>5</v>
      </c>
      <c r="B6" s="6"/>
      <c r="C6" s="7">
        <v>13594</v>
      </c>
      <c r="D6" s="1" t="e">
        <f t="shared" si="0"/>
        <v>#DIV/0!</v>
      </c>
    </row>
    <row r="7" spans="1:4" x14ac:dyDescent="0.2">
      <c r="A7" s="5" t="s">
        <v>8</v>
      </c>
      <c r="B7" s="6"/>
      <c r="C7" s="7">
        <v>217875</v>
      </c>
      <c r="D7" s="1" t="e">
        <f t="shared" si="0"/>
        <v>#DIV/0!</v>
      </c>
    </row>
    <row r="8" spans="1:4" x14ac:dyDescent="0.2">
      <c r="A8" s="5" t="s">
        <v>32</v>
      </c>
      <c r="B8" s="6"/>
      <c r="C8" s="3"/>
      <c r="D8" s="1" t="e">
        <f t="shared" si="0"/>
        <v>#DIV/0!</v>
      </c>
    </row>
    <row r="9" spans="1:4" x14ac:dyDescent="0.2">
      <c r="A9" s="9" t="s">
        <v>11</v>
      </c>
      <c r="B9" s="10"/>
      <c r="C9" s="11">
        <v>13133275.4</v>
      </c>
      <c r="D9" s="13" t="e">
        <f t="shared" si="0"/>
        <v>#DIV/0!</v>
      </c>
    </row>
    <row r="10" spans="1:4" x14ac:dyDescent="0.2">
      <c r="A10" s="5" t="s">
        <v>3</v>
      </c>
      <c r="B10" s="6"/>
      <c r="C10" s="7">
        <v>12443.1</v>
      </c>
      <c r="D10" s="1" t="e">
        <f t="shared" si="0"/>
        <v>#DIV/0!</v>
      </c>
    </row>
    <row r="11" spans="1:4" x14ac:dyDescent="0.2">
      <c r="A11" s="9" t="s">
        <v>12</v>
      </c>
      <c r="B11" s="10"/>
      <c r="C11" s="11">
        <v>5224185.1000000006</v>
      </c>
      <c r="D11" s="13" t="e">
        <f t="shared" si="0"/>
        <v>#DIV/0!</v>
      </c>
    </row>
    <row r="12" spans="1:4" x14ac:dyDescent="0.2">
      <c r="A12" s="9" t="s">
        <v>4</v>
      </c>
      <c r="B12" s="10"/>
      <c r="C12" s="11">
        <v>38479520.599999994</v>
      </c>
      <c r="D12" s="13" t="e">
        <f t="shared" si="0"/>
        <v>#DIV/0!</v>
      </c>
    </row>
    <row r="13" spans="1:4" x14ac:dyDescent="0.2">
      <c r="A13" s="5" t="s">
        <v>7</v>
      </c>
      <c r="B13" s="6"/>
      <c r="C13" s="7">
        <v>68397.7</v>
      </c>
      <c r="D13" s="1" t="e">
        <f t="shared" si="0"/>
        <v>#DIV/0!</v>
      </c>
    </row>
    <row r="14" spans="1:4" x14ac:dyDescent="0.2">
      <c r="A14" s="9" t="s">
        <v>9</v>
      </c>
      <c r="B14" s="10"/>
      <c r="C14" s="11">
        <v>390809.2</v>
      </c>
      <c r="D14" s="13" t="e">
        <f t="shared" si="0"/>
        <v>#DIV/0!</v>
      </c>
    </row>
    <row r="15" spans="1:4" x14ac:dyDescent="0.2">
      <c r="A15" s="9" t="s">
        <v>13</v>
      </c>
      <c r="B15" s="10"/>
      <c r="C15" s="11">
        <v>13825499.9</v>
      </c>
      <c r="D15" s="13" t="e">
        <f t="shared" si="0"/>
        <v>#DIV/0!</v>
      </c>
    </row>
    <row r="16" spans="1:4" x14ac:dyDescent="0.2">
      <c r="A16" s="5" t="s">
        <v>26</v>
      </c>
      <c r="B16" s="6"/>
      <c r="C16" s="7"/>
      <c r="D16" s="1" t="e">
        <f t="shared" si="0"/>
        <v>#DIV/0!</v>
      </c>
    </row>
    <row r="17" spans="1:4" x14ac:dyDescent="0.2">
      <c r="A17" s="9" t="s">
        <v>2</v>
      </c>
      <c r="B17" s="10"/>
      <c r="C17" s="11">
        <v>16221230</v>
      </c>
      <c r="D17" s="13" t="e">
        <f t="shared" si="0"/>
        <v>#DIV/0!</v>
      </c>
    </row>
    <row r="18" spans="1:4" x14ac:dyDescent="0.2">
      <c r="A18" s="5" t="s">
        <v>24</v>
      </c>
      <c r="B18" s="6"/>
      <c r="C18" s="7">
        <f>658293+39720</f>
        <v>698013</v>
      </c>
      <c r="D18" s="1" t="e">
        <f t="shared" si="0"/>
        <v>#DIV/0!</v>
      </c>
    </row>
    <row r="19" spans="1:4" x14ac:dyDescent="0.2">
      <c r="A19" s="9" t="s">
        <v>10</v>
      </c>
      <c r="B19" s="10"/>
      <c r="C19" s="11">
        <f>273453073+65654</f>
        <v>273518727</v>
      </c>
      <c r="D19" s="13" t="e">
        <f t="shared" si="0"/>
        <v>#DIV/0!</v>
      </c>
    </row>
    <row r="20" spans="1:4" x14ac:dyDescent="0.2">
      <c r="A20" s="5" t="s">
        <v>1</v>
      </c>
      <c r="B20" s="6"/>
      <c r="C20" s="7">
        <v>7416474</v>
      </c>
      <c r="D20" s="1" t="e">
        <f t="shared" si="0"/>
        <v>#DIV/0!</v>
      </c>
    </row>
    <row r="21" spans="1:4" x14ac:dyDescent="0.2">
      <c r="A21" s="5" t="s">
        <v>29</v>
      </c>
      <c r="B21" s="6"/>
      <c r="C21" s="3">
        <v>0</v>
      </c>
      <c r="D21" s="1" t="e">
        <f t="shared" si="0"/>
        <v>#DIV/0!</v>
      </c>
    </row>
    <row r="22" spans="1:4" x14ac:dyDescent="0.2">
      <c r="A22" s="5" t="s">
        <v>6</v>
      </c>
      <c r="B22" s="6"/>
      <c r="C22" s="7">
        <v>785527</v>
      </c>
      <c r="D22" s="1" t="e">
        <f t="shared" si="0"/>
        <v>#DIV/0!</v>
      </c>
    </row>
    <row r="23" spans="1:4" x14ac:dyDescent="0.2">
      <c r="A23" s="5" t="s">
        <v>25</v>
      </c>
      <c r="B23" s="6"/>
      <c r="C23" s="7">
        <v>91884</v>
      </c>
      <c r="D23" s="1" t="e">
        <f t="shared" si="0"/>
        <v>#DIV/0!</v>
      </c>
    </row>
    <row r="24" spans="1:4" x14ac:dyDescent="0.2">
      <c r="A24" s="5" t="s">
        <v>31</v>
      </c>
      <c r="B24" s="6"/>
      <c r="C24" s="3">
        <v>0</v>
      </c>
      <c r="D24" s="1" t="e">
        <f t="shared" si="0"/>
        <v>#DIV/0!</v>
      </c>
    </row>
    <row r="25" spans="1:4" x14ac:dyDescent="0.2">
      <c r="A25" s="5" t="s">
        <v>33</v>
      </c>
      <c r="B25" s="6"/>
      <c r="C25" s="3">
        <v>0</v>
      </c>
      <c r="D25" s="1" t="e">
        <f t="shared" si="0"/>
        <v>#DIV/0!</v>
      </c>
    </row>
    <row r="26" spans="1:4" x14ac:dyDescent="0.2">
      <c r="A26" s="5" t="s">
        <v>34</v>
      </c>
      <c r="B26" s="6"/>
      <c r="C26" s="3">
        <v>69550</v>
      </c>
      <c r="D26" s="1" t="e">
        <f t="shared" si="0"/>
        <v>#DIV/0!</v>
      </c>
    </row>
    <row r="27" spans="1:4" x14ac:dyDescent="0.2">
      <c r="A27" s="5" t="s">
        <v>35</v>
      </c>
      <c r="B27" s="6"/>
      <c r="C27" s="3">
        <v>0</v>
      </c>
      <c r="D27" s="1" t="e">
        <f t="shared" si="0"/>
        <v>#DIV/0!</v>
      </c>
    </row>
    <row r="28" spans="1:4" x14ac:dyDescent="0.2">
      <c r="A28" s="5" t="s">
        <v>36</v>
      </c>
      <c r="B28" s="6"/>
      <c r="C28" s="3">
        <v>0</v>
      </c>
      <c r="D28" s="1" t="e">
        <f t="shared" si="0"/>
        <v>#DIV/0!</v>
      </c>
    </row>
    <row r="29" spans="1:4" x14ac:dyDescent="0.2">
      <c r="A29" s="9" t="s">
        <v>56</v>
      </c>
      <c r="B29" s="10"/>
      <c r="C29" s="28">
        <v>9144635</v>
      </c>
      <c r="D29" s="13" t="e">
        <f t="shared" si="0"/>
        <v>#DIV/0!</v>
      </c>
    </row>
    <row r="30" spans="1:4" x14ac:dyDescent="0.2">
      <c r="A30" s="9" t="s">
        <v>57</v>
      </c>
      <c r="B30" s="10"/>
      <c r="C30" s="28">
        <v>4216862</v>
      </c>
      <c r="D30" s="13" t="e">
        <f t="shared" si="0"/>
        <v>#DIV/0!</v>
      </c>
    </row>
    <row r="31" spans="1:4" x14ac:dyDescent="0.2">
      <c r="A31" s="9" t="s">
        <v>42</v>
      </c>
      <c r="B31" s="10"/>
      <c r="C31" s="28">
        <v>4274967</v>
      </c>
      <c r="D31" s="13" t="e">
        <f t="shared" si="0"/>
        <v>#DIV/0!</v>
      </c>
    </row>
    <row r="32" spans="1:4" x14ac:dyDescent="0.2">
      <c r="A32" s="5" t="s">
        <v>43</v>
      </c>
      <c r="B32" s="6"/>
      <c r="C32" s="26">
        <v>145051</v>
      </c>
      <c r="D32" s="1" t="e">
        <f t="shared" si="0"/>
        <v>#DIV/0!</v>
      </c>
    </row>
    <row r="33" spans="1:4" x14ac:dyDescent="0.2">
      <c r="A33" s="5" t="s">
        <v>44</v>
      </c>
      <c r="B33" s="6"/>
      <c r="C33" s="26">
        <v>21595</v>
      </c>
      <c r="D33" s="1" t="e">
        <f t="shared" si="0"/>
        <v>#DIV/0!</v>
      </c>
    </row>
    <row r="34" spans="1:4" x14ac:dyDescent="0.2">
      <c r="A34" s="5" t="s">
        <v>45</v>
      </c>
      <c r="B34" s="6"/>
      <c r="C34" s="26">
        <v>24686</v>
      </c>
      <c r="D34" s="1" t="e">
        <f t="shared" si="0"/>
        <v>#DIV/0!</v>
      </c>
    </row>
    <row r="35" spans="1:4" x14ac:dyDescent="0.2">
      <c r="A35" s="5" t="s">
        <v>46</v>
      </c>
      <c r="B35" s="6"/>
      <c r="C35" s="26">
        <v>7758</v>
      </c>
      <c r="D35" s="1" t="e">
        <f t="shared" si="0"/>
        <v>#DIV/0!</v>
      </c>
    </row>
    <row r="36" spans="1:4" x14ac:dyDescent="0.2">
      <c r="A36" s="5" t="s">
        <v>47</v>
      </c>
      <c r="B36" s="6"/>
      <c r="C36" s="26">
        <v>0</v>
      </c>
      <c r="D36" s="1" t="e">
        <f t="shared" si="0"/>
        <v>#DIV/0!</v>
      </c>
    </row>
    <row r="37" spans="1:4" x14ac:dyDescent="0.2">
      <c r="A37" s="5" t="s">
        <v>48</v>
      </c>
      <c r="B37" s="6"/>
      <c r="C37" s="26">
        <v>93168</v>
      </c>
      <c r="D37" s="1" t="e">
        <f t="shared" si="0"/>
        <v>#DIV/0!</v>
      </c>
    </row>
    <row r="38" spans="1:4" x14ac:dyDescent="0.2">
      <c r="A38" s="5" t="s">
        <v>49</v>
      </c>
      <c r="B38" s="6"/>
      <c r="C38" s="26">
        <v>59450</v>
      </c>
      <c r="D38" s="1" t="e">
        <f t="shared" si="0"/>
        <v>#DIV/0!</v>
      </c>
    </row>
    <row r="39" spans="1:4" x14ac:dyDescent="0.2">
      <c r="A39" s="5" t="s">
        <v>50</v>
      </c>
      <c r="B39" s="6"/>
      <c r="C39" s="26">
        <v>21170</v>
      </c>
      <c r="D39" s="1" t="e">
        <f t="shared" si="0"/>
        <v>#DIV/0!</v>
      </c>
    </row>
    <row r="40" spans="1:4" x14ac:dyDescent="0.2">
      <c r="A40" s="5" t="s">
        <v>51</v>
      </c>
      <c r="B40" s="6"/>
      <c r="C40" s="26">
        <v>3459</v>
      </c>
      <c r="D40" s="1" t="e">
        <f t="shared" si="0"/>
        <v>#DIV/0!</v>
      </c>
    </row>
    <row r="41" spans="1:4" x14ac:dyDescent="0.2">
      <c r="A41" s="5" t="s">
        <v>52</v>
      </c>
      <c r="B41" s="6"/>
      <c r="C41" s="26">
        <v>351</v>
      </c>
      <c r="D41" s="1" t="e">
        <f t="shared" si="0"/>
        <v>#DIV/0!</v>
      </c>
    </row>
    <row r="42" spans="1:4" x14ac:dyDescent="0.2">
      <c r="A42" s="5" t="s">
        <v>53</v>
      </c>
      <c r="B42" s="6"/>
      <c r="C42" s="26">
        <v>1</v>
      </c>
      <c r="D42" s="1" t="e">
        <f t="shared" si="0"/>
        <v>#DIV/0!</v>
      </c>
    </row>
    <row r="43" spans="1:4" x14ac:dyDescent="0.2">
      <c r="A43" s="5" t="s">
        <v>54</v>
      </c>
      <c r="B43" s="6"/>
      <c r="C43" s="26">
        <v>0</v>
      </c>
      <c r="D43" s="1" t="e">
        <f t="shared" si="0"/>
        <v>#DIV/0!</v>
      </c>
    </row>
    <row r="44" spans="1:4" x14ac:dyDescent="0.2">
      <c r="A44" s="5" t="s">
        <v>86</v>
      </c>
      <c r="B44" s="6"/>
      <c r="C44" s="26">
        <v>11401</v>
      </c>
      <c r="D44" s="1" t="e">
        <f t="shared" si="0"/>
        <v>#DIV/0!</v>
      </c>
    </row>
    <row r="45" spans="1:4" x14ac:dyDescent="0.2">
      <c r="A45" s="5" t="s">
        <v>80</v>
      </c>
      <c r="B45" s="6"/>
      <c r="C45" s="26">
        <v>1028669</v>
      </c>
      <c r="D45" s="1" t="e">
        <f t="shared" si="0"/>
        <v>#DIV/0!</v>
      </c>
    </row>
    <row r="46" spans="1:4" x14ac:dyDescent="0.2">
      <c r="A46" s="5" t="s">
        <v>81</v>
      </c>
      <c r="B46" s="6"/>
      <c r="C46" s="26">
        <v>10422</v>
      </c>
      <c r="D46" s="1" t="e">
        <f t="shared" si="0"/>
        <v>#DIV/0!</v>
      </c>
    </row>
    <row r="47" spans="1:4" x14ac:dyDescent="0.2">
      <c r="A47" s="5" t="s">
        <v>87</v>
      </c>
      <c r="B47" s="6"/>
      <c r="C47" s="26">
        <v>96960</v>
      </c>
      <c r="D47" s="1" t="e">
        <f t="shared" si="0"/>
        <v>#DIV/0!</v>
      </c>
    </row>
    <row r="48" spans="1:4" x14ac:dyDescent="0.2">
      <c r="A48" s="9" t="s">
        <v>90</v>
      </c>
      <c r="B48" s="35"/>
      <c r="C48" s="26">
        <v>124654</v>
      </c>
      <c r="D48" s="35" t="e">
        <f t="shared" si="0"/>
        <v>#DIV/0!</v>
      </c>
    </row>
    <row r="49" spans="1:4" x14ac:dyDescent="0.2">
      <c r="A49" s="5" t="s">
        <v>91</v>
      </c>
      <c r="B49" s="35"/>
      <c r="C49" s="26">
        <v>18183</v>
      </c>
      <c r="D49" s="35" t="e">
        <f t="shared" si="0"/>
        <v>#DIV/0!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7" workbookViewId="0">
      <selection activeCell="C45" sqref="C45"/>
    </sheetView>
  </sheetViews>
  <sheetFormatPr baseColWidth="10" defaultRowHeight="12.75" x14ac:dyDescent="0.2"/>
  <cols>
    <col min="1" max="1" width="25.140625" customWidth="1"/>
    <col min="2" max="2" width="15.85546875" bestFit="1" customWidth="1"/>
    <col min="3" max="3" width="14" bestFit="1" customWidth="1"/>
    <col min="4" max="4" width="11.85546875" bestFit="1" customWidth="1"/>
  </cols>
  <sheetData>
    <row r="1" spans="1:4" ht="30" x14ac:dyDescent="0.4">
      <c r="A1" s="15" t="s">
        <v>67</v>
      </c>
      <c r="B1" s="15"/>
      <c r="C1" s="15"/>
      <c r="D1" s="15"/>
    </row>
    <row r="2" spans="1:4" ht="15.75" x14ac:dyDescent="0.25">
      <c r="A2" s="16"/>
      <c r="B2" s="17" t="s">
        <v>37</v>
      </c>
      <c r="C2" s="18" t="s">
        <v>27</v>
      </c>
      <c r="D2" s="18" t="s">
        <v>27</v>
      </c>
    </row>
    <row r="3" spans="1:4" ht="47.25" x14ac:dyDescent="0.25">
      <c r="A3" s="25" t="s">
        <v>0</v>
      </c>
      <c r="B3" s="22" t="s">
        <v>39</v>
      </c>
      <c r="C3" s="23" t="s">
        <v>39</v>
      </c>
      <c r="D3" s="20" t="s">
        <v>40</v>
      </c>
    </row>
    <row r="4" spans="1:4" x14ac:dyDescent="0.2">
      <c r="A4" s="5" t="s">
        <v>28</v>
      </c>
      <c r="B4" s="6"/>
      <c r="C4" s="3"/>
      <c r="D4" s="1" t="e">
        <f t="shared" ref="D4:D49" si="0">C4/B4</f>
        <v>#DIV/0!</v>
      </c>
    </row>
    <row r="5" spans="1:4" x14ac:dyDescent="0.2">
      <c r="A5" s="5" t="s">
        <v>30</v>
      </c>
      <c r="B5" s="6"/>
      <c r="C5" s="3"/>
      <c r="D5" s="1" t="e">
        <f t="shared" si="0"/>
        <v>#DIV/0!</v>
      </c>
    </row>
    <row r="6" spans="1:4" x14ac:dyDescent="0.2">
      <c r="A6" s="5" t="s">
        <v>5</v>
      </c>
      <c r="B6" s="6"/>
      <c r="C6" s="7">
        <v>13594</v>
      </c>
      <c r="D6" s="1" t="e">
        <f t="shared" si="0"/>
        <v>#DIV/0!</v>
      </c>
    </row>
    <row r="7" spans="1:4" x14ac:dyDescent="0.2">
      <c r="A7" s="5" t="s">
        <v>8</v>
      </c>
      <c r="B7" s="6"/>
      <c r="C7" s="7">
        <v>181149</v>
      </c>
      <c r="D7" s="1" t="e">
        <f t="shared" si="0"/>
        <v>#DIV/0!</v>
      </c>
    </row>
    <row r="8" spans="1:4" ht="12.75" customHeight="1" x14ac:dyDescent="0.2">
      <c r="A8" s="5" t="s">
        <v>32</v>
      </c>
      <c r="B8" s="6"/>
      <c r="C8" s="3"/>
      <c r="D8" s="1" t="e">
        <f t="shared" si="0"/>
        <v>#DIV/0!</v>
      </c>
    </row>
    <row r="9" spans="1:4" x14ac:dyDescent="0.2">
      <c r="A9" s="9" t="s">
        <v>11</v>
      </c>
      <c r="B9" s="10"/>
      <c r="C9" s="11">
        <v>14641110</v>
      </c>
      <c r="D9" s="13" t="e">
        <f t="shared" si="0"/>
        <v>#DIV/0!</v>
      </c>
    </row>
    <row r="10" spans="1:4" x14ac:dyDescent="0.2">
      <c r="A10" s="5" t="s">
        <v>3</v>
      </c>
      <c r="B10" s="6"/>
      <c r="C10" s="7">
        <v>15732.100000000002</v>
      </c>
      <c r="D10" s="1" t="e">
        <f t="shared" si="0"/>
        <v>#DIV/0!</v>
      </c>
    </row>
    <row r="11" spans="1:4" x14ac:dyDescent="0.2">
      <c r="A11" s="9" t="s">
        <v>12</v>
      </c>
      <c r="B11" s="10"/>
      <c r="C11" s="11">
        <v>5253411.4000000004</v>
      </c>
      <c r="D11" s="13" t="e">
        <f t="shared" si="0"/>
        <v>#DIV/0!</v>
      </c>
    </row>
    <row r="12" spans="1:4" x14ac:dyDescent="0.2">
      <c r="A12" s="9" t="s">
        <v>4</v>
      </c>
      <c r="B12" s="10"/>
      <c r="C12" s="11">
        <v>37090746.600000001</v>
      </c>
      <c r="D12" s="13" t="e">
        <f t="shared" si="0"/>
        <v>#DIV/0!</v>
      </c>
    </row>
    <row r="13" spans="1:4" x14ac:dyDescent="0.2">
      <c r="A13" s="5" t="s">
        <v>7</v>
      </c>
      <c r="B13" s="6"/>
      <c r="C13" s="7">
        <v>53726.1</v>
      </c>
      <c r="D13" s="1" t="e">
        <f t="shared" si="0"/>
        <v>#DIV/0!</v>
      </c>
    </row>
    <row r="14" spans="1:4" x14ac:dyDescent="0.2">
      <c r="A14" s="9" t="s">
        <v>9</v>
      </c>
      <c r="B14" s="10"/>
      <c r="C14" s="11">
        <v>342986.8</v>
      </c>
      <c r="D14" s="13" t="e">
        <f t="shared" si="0"/>
        <v>#DIV/0!</v>
      </c>
    </row>
    <row r="15" spans="1:4" x14ac:dyDescent="0.2">
      <c r="A15" s="9" t="s">
        <v>13</v>
      </c>
      <c r="B15" s="10"/>
      <c r="C15" s="11">
        <v>14062405.6</v>
      </c>
      <c r="D15" s="13" t="e">
        <f t="shared" si="0"/>
        <v>#DIV/0!</v>
      </c>
    </row>
    <row r="16" spans="1:4" x14ac:dyDescent="0.2">
      <c r="A16" s="5" t="s">
        <v>26</v>
      </c>
      <c r="B16" s="6"/>
      <c r="C16" s="7">
        <v>0</v>
      </c>
      <c r="D16" s="1" t="e">
        <f t="shared" si="0"/>
        <v>#DIV/0!</v>
      </c>
    </row>
    <row r="17" spans="1:4" x14ac:dyDescent="0.2">
      <c r="A17" s="9" t="s">
        <v>2</v>
      </c>
      <c r="B17" s="10"/>
      <c r="C17" s="11">
        <v>16743417</v>
      </c>
      <c r="D17" s="13" t="e">
        <f t="shared" si="0"/>
        <v>#DIV/0!</v>
      </c>
    </row>
    <row r="18" spans="1:4" x14ac:dyDescent="0.2">
      <c r="A18" s="5" t="s">
        <v>24</v>
      </c>
      <c r="B18" s="6"/>
      <c r="C18" s="7">
        <f>691867+36839</f>
        <v>728706</v>
      </c>
      <c r="D18" s="1" t="e">
        <f t="shared" si="0"/>
        <v>#DIV/0!</v>
      </c>
    </row>
    <row r="19" spans="1:4" x14ac:dyDescent="0.2">
      <c r="A19" s="9" t="s">
        <v>10</v>
      </c>
      <c r="B19" s="10"/>
      <c r="C19" s="11">
        <f>278368858+16048</f>
        <v>278384906</v>
      </c>
      <c r="D19" s="13" t="e">
        <f t="shared" si="0"/>
        <v>#DIV/0!</v>
      </c>
    </row>
    <row r="20" spans="1:4" x14ac:dyDescent="0.2">
      <c r="A20" s="5" t="s">
        <v>1</v>
      </c>
      <c r="B20" s="6"/>
      <c r="C20" s="7">
        <v>14590192</v>
      </c>
      <c r="D20" s="1" t="e">
        <f t="shared" si="0"/>
        <v>#DIV/0!</v>
      </c>
    </row>
    <row r="21" spans="1:4" x14ac:dyDescent="0.2">
      <c r="A21" s="5" t="s">
        <v>29</v>
      </c>
      <c r="B21" s="6"/>
      <c r="C21" s="3">
        <v>0</v>
      </c>
      <c r="D21" s="1" t="e">
        <f t="shared" si="0"/>
        <v>#DIV/0!</v>
      </c>
    </row>
    <row r="22" spans="1:4" x14ac:dyDescent="0.2">
      <c r="A22" s="5" t="s">
        <v>6</v>
      </c>
      <c r="B22" s="6"/>
      <c r="C22" s="7">
        <v>1286330</v>
      </c>
      <c r="D22" s="1" t="e">
        <f t="shared" si="0"/>
        <v>#DIV/0!</v>
      </c>
    </row>
    <row r="23" spans="1:4" x14ac:dyDescent="0.2">
      <c r="A23" s="5" t="s">
        <v>25</v>
      </c>
      <c r="B23" s="6"/>
      <c r="C23" s="7">
        <v>130674</v>
      </c>
      <c r="D23" s="1" t="e">
        <f t="shared" si="0"/>
        <v>#DIV/0!</v>
      </c>
    </row>
    <row r="24" spans="1:4" x14ac:dyDescent="0.2">
      <c r="A24" s="5" t="s">
        <v>31</v>
      </c>
      <c r="B24" s="6"/>
      <c r="C24" s="3">
        <v>0</v>
      </c>
      <c r="D24" s="1" t="e">
        <f t="shared" si="0"/>
        <v>#DIV/0!</v>
      </c>
    </row>
    <row r="25" spans="1:4" x14ac:dyDescent="0.2">
      <c r="A25" s="5" t="s">
        <v>33</v>
      </c>
      <c r="B25" s="6"/>
      <c r="C25" s="3">
        <v>0</v>
      </c>
      <c r="D25" s="1" t="e">
        <f t="shared" si="0"/>
        <v>#DIV/0!</v>
      </c>
    </row>
    <row r="26" spans="1:4" x14ac:dyDescent="0.2">
      <c r="A26" s="5" t="s">
        <v>34</v>
      </c>
      <c r="B26" s="6"/>
      <c r="C26" s="3">
        <v>42184</v>
      </c>
      <c r="D26" s="1" t="e">
        <f t="shared" si="0"/>
        <v>#DIV/0!</v>
      </c>
    </row>
    <row r="27" spans="1:4" x14ac:dyDescent="0.2">
      <c r="A27" s="5" t="s">
        <v>35</v>
      </c>
      <c r="B27" s="6"/>
      <c r="C27" s="3">
        <v>0</v>
      </c>
      <c r="D27" s="1" t="e">
        <f t="shared" si="0"/>
        <v>#DIV/0!</v>
      </c>
    </row>
    <row r="28" spans="1:4" x14ac:dyDescent="0.2">
      <c r="A28" s="5" t="s">
        <v>36</v>
      </c>
      <c r="B28" s="6"/>
      <c r="C28" s="3">
        <v>0</v>
      </c>
      <c r="D28" s="1" t="e">
        <f t="shared" si="0"/>
        <v>#DIV/0!</v>
      </c>
    </row>
    <row r="29" spans="1:4" x14ac:dyDescent="0.2">
      <c r="A29" s="9" t="s">
        <v>56</v>
      </c>
      <c r="B29" s="10"/>
      <c r="C29" s="28">
        <v>10688733</v>
      </c>
      <c r="D29" s="13" t="e">
        <f t="shared" si="0"/>
        <v>#DIV/0!</v>
      </c>
    </row>
    <row r="30" spans="1:4" x14ac:dyDescent="0.2">
      <c r="A30" s="9" t="s">
        <v>57</v>
      </c>
      <c r="B30" s="10"/>
      <c r="C30" s="28">
        <v>4210129</v>
      </c>
      <c r="D30" s="13" t="e">
        <f t="shared" si="0"/>
        <v>#DIV/0!</v>
      </c>
    </row>
    <row r="31" spans="1:4" x14ac:dyDescent="0.2">
      <c r="A31" s="9" t="s">
        <v>42</v>
      </c>
      <c r="B31" s="10"/>
      <c r="C31" s="28">
        <v>4346072</v>
      </c>
      <c r="D31" s="13" t="e">
        <f t="shared" si="0"/>
        <v>#DIV/0!</v>
      </c>
    </row>
    <row r="32" spans="1:4" x14ac:dyDescent="0.2">
      <c r="A32" s="5" t="s">
        <v>43</v>
      </c>
      <c r="B32" s="6"/>
      <c r="C32" s="26">
        <v>206436</v>
      </c>
      <c r="D32" s="1" t="e">
        <f t="shared" si="0"/>
        <v>#DIV/0!</v>
      </c>
    </row>
    <row r="33" spans="1:4" x14ac:dyDescent="0.2">
      <c r="A33" s="5" t="s">
        <v>44</v>
      </c>
      <c r="B33" s="6"/>
      <c r="C33" s="26">
        <v>17528</v>
      </c>
      <c r="D33" s="1" t="e">
        <f t="shared" si="0"/>
        <v>#DIV/0!</v>
      </c>
    </row>
    <row r="34" spans="1:4" x14ac:dyDescent="0.2">
      <c r="A34" s="5" t="s">
        <v>45</v>
      </c>
      <c r="B34" s="6"/>
      <c r="C34" s="26">
        <v>23739</v>
      </c>
      <c r="D34" s="1" t="e">
        <f t="shared" si="0"/>
        <v>#DIV/0!</v>
      </c>
    </row>
    <row r="35" spans="1:4" x14ac:dyDescent="0.2">
      <c r="A35" s="5" t="s">
        <v>46</v>
      </c>
      <c r="B35" s="6"/>
      <c r="C35" s="26">
        <v>12452</v>
      </c>
      <c r="D35" s="1" t="e">
        <f t="shared" si="0"/>
        <v>#DIV/0!</v>
      </c>
    </row>
    <row r="36" spans="1:4" x14ac:dyDescent="0.2">
      <c r="A36" s="5" t="s">
        <v>47</v>
      </c>
      <c r="B36" s="6"/>
      <c r="C36" s="26">
        <v>0</v>
      </c>
      <c r="D36" s="1" t="e">
        <f t="shared" si="0"/>
        <v>#DIV/0!</v>
      </c>
    </row>
    <row r="37" spans="1:4" x14ac:dyDescent="0.2">
      <c r="A37" s="5" t="s">
        <v>48</v>
      </c>
      <c r="B37" s="6"/>
      <c r="C37" s="26"/>
      <c r="D37" s="1" t="e">
        <f t="shared" si="0"/>
        <v>#DIV/0!</v>
      </c>
    </row>
    <row r="38" spans="1:4" x14ac:dyDescent="0.2">
      <c r="A38" s="5" t="s">
        <v>49</v>
      </c>
      <c r="B38" s="6"/>
      <c r="C38" s="26">
        <v>68958</v>
      </c>
      <c r="D38" s="1" t="e">
        <f t="shared" si="0"/>
        <v>#DIV/0!</v>
      </c>
    </row>
    <row r="39" spans="1:4" x14ac:dyDescent="0.2">
      <c r="A39" s="5" t="s">
        <v>50</v>
      </c>
      <c r="B39" s="6"/>
      <c r="C39" s="26">
        <v>28670</v>
      </c>
      <c r="D39" s="1" t="e">
        <f t="shared" si="0"/>
        <v>#DIV/0!</v>
      </c>
    </row>
    <row r="40" spans="1:4" x14ac:dyDescent="0.2">
      <c r="A40" s="5" t="s">
        <v>51</v>
      </c>
      <c r="B40" s="6"/>
      <c r="C40" s="26">
        <v>3107</v>
      </c>
      <c r="D40" s="1" t="e">
        <f t="shared" si="0"/>
        <v>#DIV/0!</v>
      </c>
    </row>
    <row r="41" spans="1:4" x14ac:dyDescent="0.2">
      <c r="A41" s="5" t="s">
        <v>52</v>
      </c>
      <c r="B41" s="6"/>
      <c r="C41" s="26">
        <v>336</v>
      </c>
      <c r="D41" s="1" t="e">
        <f t="shared" si="0"/>
        <v>#DIV/0!</v>
      </c>
    </row>
    <row r="42" spans="1:4" x14ac:dyDescent="0.2">
      <c r="A42" s="5" t="s">
        <v>53</v>
      </c>
      <c r="B42" s="6"/>
      <c r="C42" s="26">
        <v>0</v>
      </c>
      <c r="D42" s="1" t="e">
        <f t="shared" si="0"/>
        <v>#DIV/0!</v>
      </c>
    </row>
    <row r="43" spans="1:4" x14ac:dyDescent="0.2">
      <c r="A43" s="5" t="s">
        <v>54</v>
      </c>
      <c r="B43" s="6"/>
      <c r="C43" s="26">
        <v>0</v>
      </c>
      <c r="D43" s="1" t="e">
        <f t="shared" si="0"/>
        <v>#DIV/0!</v>
      </c>
    </row>
    <row r="44" spans="1:4" x14ac:dyDescent="0.2">
      <c r="A44" s="5" t="s">
        <v>86</v>
      </c>
      <c r="B44" s="6"/>
      <c r="C44" s="26">
        <v>20979</v>
      </c>
      <c r="D44" s="1" t="e">
        <f t="shared" si="0"/>
        <v>#DIV/0!</v>
      </c>
    </row>
    <row r="45" spans="1:4" x14ac:dyDescent="0.2">
      <c r="A45" s="5" t="s">
        <v>80</v>
      </c>
      <c r="B45" s="6"/>
      <c r="C45" s="26">
        <v>1053381</v>
      </c>
      <c r="D45" s="1" t="e">
        <f t="shared" si="0"/>
        <v>#DIV/0!</v>
      </c>
    </row>
    <row r="46" spans="1:4" x14ac:dyDescent="0.2">
      <c r="A46" s="5" t="s">
        <v>81</v>
      </c>
      <c r="B46" s="6"/>
      <c r="C46" s="26">
        <v>7605</v>
      </c>
      <c r="D46" s="1" t="e">
        <f t="shared" si="0"/>
        <v>#DIV/0!</v>
      </c>
    </row>
    <row r="47" spans="1:4" x14ac:dyDescent="0.2">
      <c r="A47" s="5" t="s">
        <v>87</v>
      </c>
      <c r="B47" s="6"/>
      <c r="C47" s="26">
        <v>96440</v>
      </c>
      <c r="D47" s="1" t="e">
        <f t="shared" si="0"/>
        <v>#DIV/0!</v>
      </c>
    </row>
    <row r="48" spans="1:4" x14ac:dyDescent="0.2">
      <c r="A48" s="9" t="s">
        <v>90</v>
      </c>
      <c r="B48" s="35"/>
      <c r="C48" s="26">
        <v>154580</v>
      </c>
      <c r="D48" s="35" t="e">
        <f t="shared" si="0"/>
        <v>#DIV/0!</v>
      </c>
    </row>
    <row r="49" spans="1:4" x14ac:dyDescent="0.2">
      <c r="A49" s="5" t="s">
        <v>91</v>
      </c>
      <c r="B49" s="35"/>
      <c r="C49" s="26">
        <v>32058</v>
      </c>
      <c r="D49" s="35" t="e">
        <f t="shared" si="0"/>
        <v>#DIV/0!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10" workbookViewId="0">
      <selection activeCell="C45" sqref="C45"/>
    </sheetView>
  </sheetViews>
  <sheetFormatPr baseColWidth="10" defaultRowHeight="12.75" x14ac:dyDescent="0.2"/>
  <cols>
    <col min="1" max="1" width="23.28515625" customWidth="1"/>
    <col min="2" max="2" width="15.85546875" bestFit="1" customWidth="1"/>
    <col min="3" max="3" width="14" bestFit="1" customWidth="1"/>
    <col min="4" max="4" width="11.85546875" bestFit="1" customWidth="1"/>
  </cols>
  <sheetData>
    <row r="1" spans="1:4" ht="30" x14ac:dyDescent="0.4">
      <c r="A1" s="15" t="s">
        <v>68</v>
      </c>
      <c r="B1" s="15"/>
      <c r="C1" s="15"/>
      <c r="D1" s="15"/>
    </row>
    <row r="2" spans="1:4" ht="15.75" x14ac:dyDescent="0.25">
      <c r="A2" s="16"/>
      <c r="B2" s="17" t="s">
        <v>37</v>
      </c>
      <c r="C2" s="18" t="s">
        <v>27</v>
      </c>
      <c r="D2" s="18" t="s">
        <v>27</v>
      </c>
    </row>
    <row r="3" spans="1:4" ht="47.25" x14ac:dyDescent="0.25">
      <c r="A3" s="25" t="s">
        <v>0</v>
      </c>
      <c r="B3" s="22" t="s">
        <v>39</v>
      </c>
      <c r="C3" s="23" t="s">
        <v>39</v>
      </c>
      <c r="D3" s="20" t="s">
        <v>40</v>
      </c>
    </row>
    <row r="4" spans="1:4" ht="13.5" customHeight="1" x14ac:dyDescent="0.2">
      <c r="A4" s="5" t="s">
        <v>28</v>
      </c>
      <c r="B4" s="6"/>
      <c r="C4" s="3"/>
      <c r="D4" s="1" t="e">
        <f t="shared" ref="D4:D49" si="0">C4/B4</f>
        <v>#DIV/0!</v>
      </c>
    </row>
    <row r="5" spans="1:4" x14ac:dyDescent="0.2">
      <c r="A5" s="5" t="s">
        <v>30</v>
      </c>
      <c r="B5" s="6"/>
      <c r="C5" s="3"/>
      <c r="D5" s="1" t="e">
        <f t="shared" si="0"/>
        <v>#DIV/0!</v>
      </c>
    </row>
    <row r="6" spans="1:4" x14ac:dyDescent="0.2">
      <c r="A6" s="5" t="s">
        <v>5</v>
      </c>
      <c r="B6" s="6"/>
      <c r="C6" s="7">
        <v>19554</v>
      </c>
      <c r="D6" s="1" t="e">
        <f t="shared" si="0"/>
        <v>#DIV/0!</v>
      </c>
    </row>
    <row r="7" spans="1:4" x14ac:dyDescent="0.2">
      <c r="A7" s="5" t="s">
        <v>8</v>
      </c>
      <c r="B7" s="6"/>
      <c r="C7" s="7">
        <v>273244</v>
      </c>
      <c r="D7" s="1" t="e">
        <f t="shared" si="0"/>
        <v>#DIV/0!</v>
      </c>
    </row>
    <row r="8" spans="1:4" x14ac:dyDescent="0.2">
      <c r="A8" s="5" t="s">
        <v>32</v>
      </c>
      <c r="B8" s="6"/>
      <c r="C8" s="3"/>
      <c r="D8" s="1" t="e">
        <f t="shared" si="0"/>
        <v>#DIV/0!</v>
      </c>
    </row>
    <row r="9" spans="1:4" x14ac:dyDescent="0.2">
      <c r="A9" s="9" t="s">
        <v>11</v>
      </c>
      <c r="B9" s="10"/>
      <c r="C9" s="11">
        <v>14077469.300000001</v>
      </c>
      <c r="D9" s="13" t="e">
        <f t="shared" si="0"/>
        <v>#DIV/0!</v>
      </c>
    </row>
    <row r="10" spans="1:4" x14ac:dyDescent="0.2">
      <c r="A10" s="5" t="s">
        <v>3</v>
      </c>
      <c r="B10" s="6"/>
      <c r="C10" s="7">
        <v>11523.1</v>
      </c>
      <c r="D10" s="1" t="e">
        <f t="shared" si="0"/>
        <v>#DIV/0!</v>
      </c>
    </row>
    <row r="11" spans="1:4" x14ac:dyDescent="0.2">
      <c r="A11" s="9" t="s">
        <v>12</v>
      </c>
      <c r="B11" s="10"/>
      <c r="C11" s="11">
        <v>4978435.2</v>
      </c>
      <c r="D11" s="13" t="e">
        <f t="shared" si="0"/>
        <v>#DIV/0!</v>
      </c>
    </row>
    <row r="12" spans="1:4" x14ac:dyDescent="0.2">
      <c r="A12" s="9" t="s">
        <v>4</v>
      </c>
      <c r="B12" s="10"/>
      <c r="C12" s="11">
        <v>34906199.5</v>
      </c>
      <c r="D12" s="13" t="e">
        <f t="shared" si="0"/>
        <v>#DIV/0!</v>
      </c>
    </row>
    <row r="13" spans="1:4" x14ac:dyDescent="0.2">
      <c r="A13" s="5" t="s">
        <v>7</v>
      </c>
      <c r="B13" s="6"/>
      <c r="C13" s="7">
        <v>65118.400000000001</v>
      </c>
      <c r="D13" s="1" t="e">
        <f t="shared" si="0"/>
        <v>#DIV/0!</v>
      </c>
    </row>
    <row r="14" spans="1:4" x14ac:dyDescent="0.2">
      <c r="A14" s="9" t="s">
        <v>9</v>
      </c>
      <c r="B14" s="10"/>
      <c r="C14" s="11">
        <v>341639.10000000003</v>
      </c>
      <c r="D14" s="13" t="e">
        <f t="shared" si="0"/>
        <v>#DIV/0!</v>
      </c>
    </row>
    <row r="15" spans="1:4" x14ac:dyDescent="0.2">
      <c r="A15" s="9" t="s">
        <v>13</v>
      </c>
      <c r="B15" s="10"/>
      <c r="C15" s="11">
        <v>13963378.700000001</v>
      </c>
      <c r="D15" s="13" t="e">
        <f t="shared" si="0"/>
        <v>#DIV/0!</v>
      </c>
    </row>
    <row r="16" spans="1:4" x14ac:dyDescent="0.2">
      <c r="A16" s="5" t="s">
        <v>26</v>
      </c>
      <c r="B16" s="6"/>
      <c r="C16" s="7">
        <v>0</v>
      </c>
      <c r="D16" s="1" t="e">
        <f t="shared" si="0"/>
        <v>#DIV/0!</v>
      </c>
    </row>
    <row r="17" spans="1:4" x14ac:dyDescent="0.2">
      <c r="A17" s="9" t="s">
        <v>2</v>
      </c>
      <c r="B17" s="10"/>
      <c r="C17" s="11">
        <v>17034830</v>
      </c>
      <c r="D17" s="13" t="e">
        <f t="shared" si="0"/>
        <v>#DIV/0!</v>
      </c>
    </row>
    <row r="18" spans="1:4" x14ac:dyDescent="0.2">
      <c r="A18" s="5" t="s">
        <v>24</v>
      </c>
      <c r="B18" s="6"/>
      <c r="C18" s="7">
        <f>651777+34023</f>
        <v>685800</v>
      </c>
      <c r="D18" s="1" t="e">
        <f t="shared" si="0"/>
        <v>#DIV/0!</v>
      </c>
    </row>
    <row r="19" spans="1:4" x14ac:dyDescent="0.2">
      <c r="A19" s="9" t="s">
        <v>10</v>
      </c>
      <c r="B19" s="10"/>
      <c r="C19" s="11">
        <f>279039422+86490</f>
        <v>279125912</v>
      </c>
      <c r="D19" s="13" t="e">
        <f t="shared" si="0"/>
        <v>#DIV/0!</v>
      </c>
    </row>
    <row r="20" spans="1:4" x14ac:dyDescent="0.2">
      <c r="A20" s="5" t="s">
        <v>1</v>
      </c>
      <c r="B20" s="6"/>
      <c r="C20" s="7">
        <v>12921381</v>
      </c>
      <c r="D20" s="1" t="e">
        <f t="shared" si="0"/>
        <v>#DIV/0!</v>
      </c>
    </row>
    <row r="21" spans="1:4" x14ac:dyDescent="0.2">
      <c r="A21" s="5" t="s">
        <v>29</v>
      </c>
      <c r="B21" s="6"/>
      <c r="C21" s="3">
        <v>0</v>
      </c>
      <c r="D21" s="1" t="e">
        <f t="shared" si="0"/>
        <v>#DIV/0!</v>
      </c>
    </row>
    <row r="22" spans="1:4" x14ac:dyDescent="0.2">
      <c r="A22" s="5" t="s">
        <v>6</v>
      </c>
      <c r="B22" s="6"/>
      <c r="C22" s="7">
        <v>674650</v>
      </c>
      <c r="D22" s="1" t="e">
        <f t="shared" si="0"/>
        <v>#DIV/0!</v>
      </c>
    </row>
    <row r="23" spans="1:4" x14ac:dyDescent="0.2">
      <c r="A23" s="5" t="s">
        <v>25</v>
      </c>
      <c r="B23" s="6"/>
      <c r="C23" s="7">
        <v>110322</v>
      </c>
      <c r="D23" s="1" t="e">
        <f t="shared" si="0"/>
        <v>#DIV/0!</v>
      </c>
    </row>
    <row r="24" spans="1:4" x14ac:dyDescent="0.2">
      <c r="A24" s="5" t="s">
        <v>31</v>
      </c>
      <c r="B24" s="6"/>
      <c r="C24" s="3">
        <v>0</v>
      </c>
      <c r="D24" s="1" t="e">
        <f t="shared" si="0"/>
        <v>#DIV/0!</v>
      </c>
    </row>
    <row r="25" spans="1:4" x14ac:dyDescent="0.2">
      <c r="A25" s="5" t="s">
        <v>33</v>
      </c>
      <c r="B25" s="6"/>
      <c r="C25" s="3">
        <v>0</v>
      </c>
      <c r="D25" s="1" t="e">
        <f t="shared" si="0"/>
        <v>#DIV/0!</v>
      </c>
    </row>
    <row r="26" spans="1:4" x14ac:dyDescent="0.2">
      <c r="A26" s="5" t="s">
        <v>34</v>
      </c>
      <c r="B26" s="6"/>
      <c r="C26" s="3">
        <v>0</v>
      </c>
      <c r="D26" s="1" t="e">
        <f t="shared" si="0"/>
        <v>#DIV/0!</v>
      </c>
    </row>
    <row r="27" spans="1:4" x14ac:dyDescent="0.2">
      <c r="A27" s="5" t="s">
        <v>35</v>
      </c>
      <c r="B27" s="6"/>
      <c r="C27" s="3">
        <v>0</v>
      </c>
      <c r="D27" s="1" t="e">
        <f t="shared" si="0"/>
        <v>#DIV/0!</v>
      </c>
    </row>
    <row r="28" spans="1:4" x14ac:dyDescent="0.2">
      <c r="A28" s="5" t="s">
        <v>36</v>
      </c>
      <c r="B28" s="6"/>
      <c r="C28" s="3">
        <v>0</v>
      </c>
      <c r="D28" s="1" t="e">
        <f t="shared" si="0"/>
        <v>#DIV/0!</v>
      </c>
    </row>
    <row r="29" spans="1:4" x14ac:dyDescent="0.2">
      <c r="A29" s="9" t="s">
        <v>56</v>
      </c>
      <c r="B29" s="10"/>
      <c r="C29" s="28">
        <v>9566459</v>
      </c>
      <c r="D29" s="13" t="e">
        <f t="shared" si="0"/>
        <v>#DIV/0!</v>
      </c>
    </row>
    <row r="30" spans="1:4" x14ac:dyDescent="0.2">
      <c r="A30" s="9" t="s">
        <v>57</v>
      </c>
      <c r="B30" s="10"/>
      <c r="C30" s="28">
        <v>4156966</v>
      </c>
      <c r="D30" s="13" t="e">
        <f t="shared" si="0"/>
        <v>#DIV/0!</v>
      </c>
    </row>
    <row r="31" spans="1:4" x14ac:dyDescent="0.2">
      <c r="A31" s="9" t="s">
        <v>42</v>
      </c>
      <c r="B31" s="10"/>
      <c r="C31" s="28">
        <v>2632859</v>
      </c>
      <c r="D31" s="13" t="e">
        <f t="shared" si="0"/>
        <v>#DIV/0!</v>
      </c>
    </row>
    <row r="32" spans="1:4" x14ac:dyDescent="0.2">
      <c r="A32" s="5" t="s">
        <v>43</v>
      </c>
      <c r="B32" s="6"/>
      <c r="C32" s="26">
        <v>218202</v>
      </c>
      <c r="D32" s="1" t="e">
        <f t="shared" si="0"/>
        <v>#DIV/0!</v>
      </c>
    </row>
    <row r="33" spans="1:4" x14ac:dyDescent="0.2">
      <c r="A33" s="5" t="s">
        <v>44</v>
      </c>
      <c r="B33" s="6"/>
      <c r="C33" s="26">
        <v>32676</v>
      </c>
      <c r="D33" s="1" t="e">
        <f t="shared" si="0"/>
        <v>#DIV/0!</v>
      </c>
    </row>
    <row r="34" spans="1:4" x14ac:dyDescent="0.2">
      <c r="A34" s="5" t="s">
        <v>45</v>
      </c>
      <c r="B34" s="6"/>
      <c r="C34" s="26">
        <v>28883</v>
      </c>
      <c r="D34" s="1" t="e">
        <f t="shared" si="0"/>
        <v>#DIV/0!</v>
      </c>
    </row>
    <row r="35" spans="1:4" x14ac:dyDescent="0.2">
      <c r="A35" s="5" t="s">
        <v>46</v>
      </c>
      <c r="B35" s="6"/>
      <c r="C35" s="26">
        <v>12889</v>
      </c>
      <c r="D35" s="1" t="e">
        <f t="shared" si="0"/>
        <v>#DIV/0!</v>
      </c>
    </row>
    <row r="36" spans="1:4" x14ac:dyDescent="0.2">
      <c r="A36" s="5" t="s">
        <v>47</v>
      </c>
      <c r="B36" s="6"/>
      <c r="C36" s="26">
        <v>0</v>
      </c>
      <c r="D36" s="1" t="e">
        <f t="shared" si="0"/>
        <v>#DIV/0!</v>
      </c>
    </row>
    <row r="37" spans="1:4" x14ac:dyDescent="0.2">
      <c r="A37" s="5" t="s">
        <v>48</v>
      </c>
      <c r="B37" s="6"/>
      <c r="C37" s="26"/>
      <c r="D37" s="1" t="e">
        <f t="shared" si="0"/>
        <v>#DIV/0!</v>
      </c>
    </row>
    <row r="38" spans="1:4" x14ac:dyDescent="0.2">
      <c r="A38" s="5" t="s">
        <v>49</v>
      </c>
      <c r="B38" s="6"/>
      <c r="C38" s="26">
        <v>122126</v>
      </c>
      <c r="D38" s="1" t="e">
        <f t="shared" si="0"/>
        <v>#DIV/0!</v>
      </c>
    </row>
    <row r="39" spans="1:4" x14ac:dyDescent="0.2">
      <c r="A39" s="5" t="s">
        <v>50</v>
      </c>
      <c r="B39" s="6"/>
      <c r="C39" s="26">
        <v>44842</v>
      </c>
      <c r="D39" s="1" t="e">
        <f t="shared" si="0"/>
        <v>#DIV/0!</v>
      </c>
    </row>
    <row r="40" spans="1:4" x14ac:dyDescent="0.2">
      <c r="A40" s="5" t="s">
        <v>51</v>
      </c>
      <c r="B40" s="6"/>
      <c r="C40" s="26">
        <v>8749</v>
      </c>
      <c r="D40" s="1" t="e">
        <f t="shared" si="0"/>
        <v>#DIV/0!</v>
      </c>
    </row>
    <row r="41" spans="1:4" x14ac:dyDescent="0.2">
      <c r="A41" s="5" t="s">
        <v>52</v>
      </c>
      <c r="B41" s="6"/>
      <c r="C41" s="26">
        <v>291</v>
      </c>
      <c r="D41" s="1" t="e">
        <f t="shared" si="0"/>
        <v>#DIV/0!</v>
      </c>
    </row>
    <row r="42" spans="1:4" x14ac:dyDescent="0.2">
      <c r="A42" s="5" t="s">
        <v>53</v>
      </c>
      <c r="B42" s="6"/>
      <c r="C42" s="26">
        <v>0</v>
      </c>
      <c r="D42" s="1" t="e">
        <f t="shared" si="0"/>
        <v>#DIV/0!</v>
      </c>
    </row>
    <row r="43" spans="1:4" x14ac:dyDescent="0.2">
      <c r="A43" s="5" t="s">
        <v>54</v>
      </c>
      <c r="B43" s="6"/>
      <c r="C43" s="26">
        <v>0</v>
      </c>
      <c r="D43" s="1" t="e">
        <f t="shared" si="0"/>
        <v>#DIV/0!</v>
      </c>
    </row>
    <row r="44" spans="1:4" x14ac:dyDescent="0.2">
      <c r="A44" s="5" t="s">
        <v>86</v>
      </c>
      <c r="B44" s="6"/>
      <c r="C44" s="26">
        <v>36429</v>
      </c>
      <c r="D44" s="1" t="e">
        <f t="shared" si="0"/>
        <v>#DIV/0!</v>
      </c>
    </row>
    <row r="45" spans="1:4" x14ac:dyDescent="0.2">
      <c r="A45" s="5" t="s">
        <v>80</v>
      </c>
      <c r="B45" s="6"/>
      <c r="C45" s="26">
        <v>1110097</v>
      </c>
      <c r="D45" s="1" t="e">
        <f t="shared" si="0"/>
        <v>#DIV/0!</v>
      </c>
    </row>
    <row r="46" spans="1:4" x14ac:dyDescent="0.2">
      <c r="A46" s="5" t="s">
        <v>81</v>
      </c>
      <c r="B46" s="6"/>
      <c r="C46" s="26">
        <v>5752</v>
      </c>
      <c r="D46" s="1" t="e">
        <f t="shared" si="0"/>
        <v>#DIV/0!</v>
      </c>
    </row>
    <row r="47" spans="1:4" x14ac:dyDescent="0.2">
      <c r="A47" s="5" t="s">
        <v>87</v>
      </c>
      <c r="B47" s="6"/>
      <c r="C47" s="26">
        <v>83550</v>
      </c>
      <c r="D47" s="1" t="e">
        <f t="shared" si="0"/>
        <v>#DIV/0!</v>
      </c>
    </row>
    <row r="48" spans="1:4" x14ac:dyDescent="0.2">
      <c r="A48" s="9" t="s">
        <v>90</v>
      </c>
      <c r="B48" s="35"/>
      <c r="C48" s="26">
        <v>91910</v>
      </c>
      <c r="D48" s="35" t="e">
        <f t="shared" si="0"/>
        <v>#DIV/0!</v>
      </c>
    </row>
    <row r="49" spans="1:4" x14ac:dyDescent="0.2">
      <c r="A49" s="5" t="s">
        <v>91</v>
      </c>
      <c r="B49" s="35"/>
      <c r="C49" s="26">
        <v>29029</v>
      </c>
      <c r="D49" s="35" t="e">
        <f t="shared" si="0"/>
        <v>#DIV/0!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7" workbookViewId="0">
      <selection activeCell="C45" sqref="C45"/>
    </sheetView>
  </sheetViews>
  <sheetFormatPr baseColWidth="10" defaultRowHeight="12.75" x14ac:dyDescent="0.2"/>
  <cols>
    <col min="1" max="1" width="24" customWidth="1"/>
    <col min="2" max="2" width="15.85546875" bestFit="1" customWidth="1"/>
    <col min="3" max="3" width="14" bestFit="1" customWidth="1"/>
    <col min="4" max="4" width="11.85546875" bestFit="1" customWidth="1"/>
  </cols>
  <sheetData>
    <row r="1" spans="1:4" ht="30" x14ac:dyDescent="0.4">
      <c r="A1" s="15" t="s">
        <v>69</v>
      </c>
      <c r="B1" s="15"/>
      <c r="C1" s="15"/>
      <c r="D1" s="15"/>
    </row>
    <row r="2" spans="1:4" ht="15.75" x14ac:dyDescent="0.25">
      <c r="A2" s="16"/>
      <c r="B2" s="17" t="s">
        <v>37</v>
      </c>
      <c r="C2" s="18" t="s">
        <v>27</v>
      </c>
      <c r="D2" s="18" t="s">
        <v>27</v>
      </c>
    </row>
    <row r="3" spans="1:4" ht="47.25" x14ac:dyDescent="0.25">
      <c r="A3" s="25" t="s">
        <v>0</v>
      </c>
      <c r="B3" s="22" t="s">
        <v>39</v>
      </c>
      <c r="C3" s="23" t="s">
        <v>39</v>
      </c>
      <c r="D3" s="20" t="s">
        <v>40</v>
      </c>
    </row>
    <row r="4" spans="1:4" x14ac:dyDescent="0.2">
      <c r="A4" s="5" t="s">
        <v>28</v>
      </c>
      <c r="B4" s="6"/>
      <c r="C4" s="3">
        <v>0</v>
      </c>
      <c r="D4" s="1" t="e">
        <f t="shared" ref="D4:D49" si="0">C4/B4</f>
        <v>#DIV/0!</v>
      </c>
    </row>
    <row r="5" spans="1:4" x14ac:dyDescent="0.2">
      <c r="A5" s="5" t="s">
        <v>30</v>
      </c>
      <c r="B5" s="6"/>
      <c r="C5" s="3">
        <v>0</v>
      </c>
      <c r="D5" s="1" t="e">
        <f t="shared" si="0"/>
        <v>#DIV/0!</v>
      </c>
    </row>
    <row r="6" spans="1:4" x14ac:dyDescent="0.2">
      <c r="A6" s="5" t="s">
        <v>5</v>
      </c>
      <c r="B6" s="6"/>
      <c r="C6" s="7">
        <v>17240</v>
      </c>
      <c r="D6" s="1" t="e">
        <f t="shared" si="0"/>
        <v>#DIV/0!</v>
      </c>
    </row>
    <row r="7" spans="1:4" x14ac:dyDescent="0.2">
      <c r="A7" s="5" t="s">
        <v>8</v>
      </c>
      <c r="B7" s="6"/>
      <c r="C7" s="7">
        <v>270402</v>
      </c>
      <c r="D7" s="1" t="e">
        <f t="shared" si="0"/>
        <v>#DIV/0!</v>
      </c>
    </row>
    <row r="8" spans="1:4" x14ac:dyDescent="0.2">
      <c r="A8" s="5" t="s">
        <v>32</v>
      </c>
      <c r="B8" s="6"/>
      <c r="C8" s="3">
        <v>0</v>
      </c>
      <c r="D8" s="1" t="e">
        <f t="shared" si="0"/>
        <v>#DIV/0!</v>
      </c>
    </row>
    <row r="9" spans="1:4" x14ac:dyDescent="0.2">
      <c r="A9" s="9" t="s">
        <v>11</v>
      </c>
      <c r="B9" s="10"/>
      <c r="C9" s="11">
        <v>13929296</v>
      </c>
      <c r="D9" s="13" t="e">
        <f t="shared" si="0"/>
        <v>#DIV/0!</v>
      </c>
    </row>
    <row r="10" spans="1:4" x14ac:dyDescent="0.2">
      <c r="A10" s="5" t="s">
        <v>3</v>
      </c>
      <c r="B10" s="6"/>
      <c r="C10" s="7">
        <v>10964.300000000001</v>
      </c>
      <c r="D10" s="1" t="e">
        <f t="shared" si="0"/>
        <v>#DIV/0!</v>
      </c>
    </row>
    <row r="11" spans="1:4" x14ac:dyDescent="0.2">
      <c r="A11" s="9" t="s">
        <v>12</v>
      </c>
      <c r="B11" s="10"/>
      <c r="C11" s="11">
        <v>4960731.2</v>
      </c>
      <c r="D11" s="13" t="e">
        <f t="shared" si="0"/>
        <v>#DIV/0!</v>
      </c>
    </row>
    <row r="12" spans="1:4" x14ac:dyDescent="0.2">
      <c r="A12" s="9" t="s">
        <v>4</v>
      </c>
      <c r="B12" s="10"/>
      <c r="C12" s="11">
        <v>33762093.799999997</v>
      </c>
      <c r="D12" s="13" t="e">
        <f t="shared" si="0"/>
        <v>#DIV/0!</v>
      </c>
    </row>
    <row r="13" spans="1:4" x14ac:dyDescent="0.2">
      <c r="A13" s="5" t="s">
        <v>7</v>
      </c>
      <c r="B13" s="6"/>
      <c r="C13" s="7">
        <v>52036.5</v>
      </c>
      <c r="D13" s="1" t="e">
        <f t="shared" si="0"/>
        <v>#DIV/0!</v>
      </c>
    </row>
    <row r="14" spans="1:4" x14ac:dyDescent="0.2">
      <c r="A14" s="9" t="s">
        <v>9</v>
      </c>
      <c r="B14" s="10"/>
      <c r="C14" s="11">
        <v>438174.5</v>
      </c>
      <c r="D14" s="13" t="e">
        <f t="shared" si="0"/>
        <v>#DIV/0!</v>
      </c>
    </row>
    <row r="15" spans="1:4" x14ac:dyDescent="0.2">
      <c r="A15" s="9" t="s">
        <v>13</v>
      </c>
      <c r="B15" s="10"/>
      <c r="C15" s="11">
        <v>14117710.5</v>
      </c>
      <c r="D15" s="13" t="e">
        <f t="shared" si="0"/>
        <v>#DIV/0!</v>
      </c>
    </row>
    <row r="16" spans="1:4" x14ac:dyDescent="0.2">
      <c r="A16" s="5" t="s">
        <v>26</v>
      </c>
      <c r="B16" s="6"/>
      <c r="C16" s="7">
        <v>0</v>
      </c>
      <c r="D16" s="1" t="e">
        <f t="shared" si="0"/>
        <v>#DIV/0!</v>
      </c>
    </row>
    <row r="17" spans="1:4" x14ac:dyDescent="0.2">
      <c r="A17" s="9" t="s">
        <v>2</v>
      </c>
      <c r="B17" s="10"/>
      <c r="C17" s="11">
        <v>16802991</v>
      </c>
      <c r="D17" s="13" t="e">
        <f t="shared" si="0"/>
        <v>#DIV/0!</v>
      </c>
    </row>
    <row r="18" spans="1:4" x14ac:dyDescent="0.2">
      <c r="A18" s="5" t="s">
        <v>24</v>
      </c>
      <c r="B18" s="6"/>
      <c r="C18" s="7"/>
      <c r="D18" s="1" t="e">
        <f t="shared" si="0"/>
        <v>#DIV/0!</v>
      </c>
    </row>
    <row r="19" spans="1:4" x14ac:dyDescent="0.2">
      <c r="A19" s="9" t="s">
        <v>10</v>
      </c>
      <c r="B19" s="10"/>
      <c r="C19" s="11"/>
      <c r="D19" s="13" t="e">
        <f t="shared" si="0"/>
        <v>#DIV/0!</v>
      </c>
    </row>
    <row r="20" spans="1:4" x14ac:dyDescent="0.2">
      <c r="A20" s="5" t="s">
        <v>1</v>
      </c>
      <c r="B20" s="6"/>
      <c r="C20" s="7">
        <v>12890222</v>
      </c>
      <c r="D20" s="1" t="e">
        <f t="shared" si="0"/>
        <v>#DIV/0!</v>
      </c>
    </row>
    <row r="21" spans="1:4" x14ac:dyDescent="0.2">
      <c r="A21" s="5" t="s">
        <v>29</v>
      </c>
      <c r="B21" s="6"/>
      <c r="C21" s="3">
        <v>0</v>
      </c>
      <c r="D21" s="1" t="e">
        <f t="shared" si="0"/>
        <v>#DIV/0!</v>
      </c>
    </row>
    <row r="22" spans="1:4" x14ac:dyDescent="0.2">
      <c r="A22" s="5" t="s">
        <v>6</v>
      </c>
      <c r="B22" s="6"/>
      <c r="C22" s="7">
        <v>512331</v>
      </c>
      <c r="D22" s="1" t="e">
        <f t="shared" si="0"/>
        <v>#DIV/0!</v>
      </c>
    </row>
    <row r="23" spans="1:4" x14ac:dyDescent="0.2">
      <c r="A23" s="5" t="s">
        <v>25</v>
      </c>
      <c r="B23" s="6"/>
      <c r="C23" s="7">
        <v>114204</v>
      </c>
      <c r="D23" s="1" t="e">
        <f t="shared" si="0"/>
        <v>#DIV/0!</v>
      </c>
    </row>
    <row r="24" spans="1:4" x14ac:dyDescent="0.2">
      <c r="A24" s="5" t="s">
        <v>31</v>
      </c>
      <c r="B24" s="6"/>
      <c r="C24" s="3">
        <v>0</v>
      </c>
      <c r="D24" s="1" t="e">
        <f t="shared" si="0"/>
        <v>#DIV/0!</v>
      </c>
    </row>
    <row r="25" spans="1:4" x14ac:dyDescent="0.2">
      <c r="A25" s="5" t="s">
        <v>33</v>
      </c>
      <c r="B25" s="6"/>
      <c r="C25" s="3">
        <v>0</v>
      </c>
      <c r="D25" s="1" t="e">
        <f t="shared" si="0"/>
        <v>#DIV/0!</v>
      </c>
    </row>
    <row r="26" spans="1:4" x14ac:dyDescent="0.2">
      <c r="A26" s="5" t="s">
        <v>34</v>
      </c>
      <c r="B26" s="6"/>
      <c r="C26" s="3">
        <v>0</v>
      </c>
      <c r="D26" s="1" t="e">
        <f t="shared" si="0"/>
        <v>#DIV/0!</v>
      </c>
    </row>
    <row r="27" spans="1:4" x14ac:dyDescent="0.2">
      <c r="A27" s="5" t="s">
        <v>35</v>
      </c>
      <c r="B27" s="6"/>
      <c r="C27" s="3">
        <v>0</v>
      </c>
      <c r="D27" s="1" t="e">
        <f t="shared" si="0"/>
        <v>#DIV/0!</v>
      </c>
    </row>
    <row r="28" spans="1:4" x14ac:dyDescent="0.2">
      <c r="A28" s="5" t="s">
        <v>36</v>
      </c>
      <c r="B28" s="6"/>
      <c r="C28" s="3">
        <v>0</v>
      </c>
      <c r="D28" s="1" t="e">
        <f t="shared" si="0"/>
        <v>#DIV/0!</v>
      </c>
    </row>
    <row r="29" spans="1:4" x14ac:dyDescent="0.2">
      <c r="A29" s="9" t="s">
        <v>56</v>
      </c>
      <c r="B29" s="10"/>
      <c r="C29" s="28">
        <v>9968154</v>
      </c>
      <c r="D29" s="13" t="e">
        <f t="shared" si="0"/>
        <v>#DIV/0!</v>
      </c>
    </row>
    <row r="30" spans="1:4" x14ac:dyDescent="0.2">
      <c r="A30" s="9" t="s">
        <v>57</v>
      </c>
      <c r="B30" s="10"/>
      <c r="C30" s="28">
        <v>5297573</v>
      </c>
      <c r="D30" s="13" t="e">
        <f t="shared" si="0"/>
        <v>#DIV/0!</v>
      </c>
    </row>
    <row r="31" spans="1:4" x14ac:dyDescent="0.2">
      <c r="A31" s="9" t="s">
        <v>42</v>
      </c>
      <c r="B31" s="10"/>
      <c r="C31" s="28">
        <v>3878951</v>
      </c>
      <c r="D31" s="13" t="e">
        <f t="shared" si="0"/>
        <v>#DIV/0!</v>
      </c>
    </row>
    <row r="32" spans="1:4" x14ac:dyDescent="0.2">
      <c r="A32" s="5" t="s">
        <v>43</v>
      </c>
      <c r="B32" s="6"/>
      <c r="C32" s="26">
        <v>266383</v>
      </c>
      <c r="D32" s="1" t="e">
        <f t="shared" si="0"/>
        <v>#DIV/0!</v>
      </c>
    </row>
    <row r="33" spans="1:4" x14ac:dyDescent="0.2">
      <c r="A33" s="5" t="s">
        <v>44</v>
      </c>
      <c r="B33" s="6"/>
      <c r="C33" s="26">
        <v>25032</v>
      </c>
      <c r="D33" s="1" t="e">
        <f t="shared" si="0"/>
        <v>#DIV/0!</v>
      </c>
    </row>
    <row r="34" spans="1:4" x14ac:dyDescent="0.2">
      <c r="A34" s="5" t="s">
        <v>45</v>
      </c>
      <c r="B34" s="6"/>
      <c r="C34" s="26">
        <v>26213</v>
      </c>
      <c r="D34" s="1" t="e">
        <f t="shared" si="0"/>
        <v>#DIV/0!</v>
      </c>
    </row>
    <row r="35" spans="1:4" x14ac:dyDescent="0.2">
      <c r="A35" s="5" t="s">
        <v>46</v>
      </c>
      <c r="B35" s="6"/>
      <c r="C35" s="26">
        <v>6810</v>
      </c>
      <c r="D35" s="1" t="e">
        <f t="shared" si="0"/>
        <v>#DIV/0!</v>
      </c>
    </row>
    <row r="36" spans="1:4" x14ac:dyDescent="0.2">
      <c r="A36" s="5" t="s">
        <v>47</v>
      </c>
      <c r="B36" s="6"/>
      <c r="C36" s="26">
        <v>0</v>
      </c>
      <c r="D36" s="1" t="e">
        <f t="shared" si="0"/>
        <v>#DIV/0!</v>
      </c>
    </row>
    <row r="37" spans="1:4" x14ac:dyDescent="0.2">
      <c r="A37" s="5" t="s">
        <v>48</v>
      </c>
      <c r="B37" s="6"/>
      <c r="C37" s="26">
        <v>0</v>
      </c>
      <c r="D37" s="1" t="e">
        <f t="shared" si="0"/>
        <v>#DIV/0!</v>
      </c>
    </row>
    <row r="38" spans="1:4" x14ac:dyDescent="0.2">
      <c r="A38" s="5" t="s">
        <v>49</v>
      </c>
      <c r="B38" s="6"/>
      <c r="C38" s="26">
        <v>104664</v>
      </c>
      <c r="D38" s="1" t="e">
        <f t="shared" si="0"/>
        <v>#DIV/0!</v>
      </c>
    </row>
    <row r="39" spans="1:4" x14ac:dyDescent="0.2">
      <c r="A39" s="5" t="s">
        <v>50</v>
      </c>
      <c r="B39" s="6"/>
      <c r="C39" s="26">
        <v>20545</v>
      </c>
      <c r="D39" s="1" t="e">
        <f t="shared" si="0"/>
        <v>#DIV/0!</v>
      </c>
    </row>
    <row r="40" spans="1:4" x14ac:dyDescent="0.2">
      <c r="A40" s="5" t="s">
        <v>51</v>
      </c>
      <c r="B40" s="6"/>
      <c r="C40" s="26">
        <v>5497</v>
      </c>
      <c r="D40" s="1" t="e">
        <f t="shared" si="0"/>
        <v>#DIV/0!</v>
      </c>
    </row>
    <row r="41" spans="1:4" x14ac:dyDescent="0.2">
      <c r="A41" s="5" t="s">
        <v>52</v>
      </c>
      <c r="B41" s="6"/>
      <c r="C41" s="26">
        <v>244</v>
      </c>
      <c r="D41" s="1" t="e">
        <f t="shared" si="0"/>
        <v>#DIV/0!</v>
      </c>
    </row>
    <row r="42" spans="1:4" x14ac:dyDescent="0.2">
      <c r="A42" s="5" t="s">
        <v>53</v>
      </c>
      <c r="B42" s="6"/>
      <c r="C42" s="26">
        <v>0</v>
      </c>
      <c r="D42" s="1" t="e">
        <f t="shared" si="0"/>
        <v>#DIV/0!</v>
      </c>
    </row>
    <row r="43" spans="1:4" x14ac:dyDescent="0.2">
      <c r="A43" s="5" t="s">
        <v>54</v>
      </c>
      <c r="B43" s="6"/>
      <c r="C43" s="26">
        <v>0</v>
      </c>
      <c r="D43" s="1" t="e">
        <f t="shared" si="0"/>
        <v>#DIV/0!</v>
      </c>
    </row>
    <row r="44" spans="1:4" x14ac:dyDescent="0.2">
      <c r="A44" s="5" t="s">
        <v>86</v>
      </c>
      <c r="B44" s="6"/>
      <c r="C44" s="26">
        <v>89000</v>
      </c>
      <c r="D44" s="1" t="e">
        <f t="shared" si="0"/>
        <v>#DIV/0!</v>
      </c>
    </row>
    <row r="45" spans="1:4" x14ac:dyDescent="0.2">
      <c r="A45" s="5" t="s">
        <v>80</v>
      </c>
      <c r="B45" s="6"/>
      <c r="C45" s="26">
        <v>1094674</v>
      </c>
      <c r="D45" s="1" t="e">
        <f t="shared" si="0"/>
        <v>#DIV/0!</v>
      </c>
    </row>
    <row r="46" spans="1:4" x14ac:dyDescent="0.2">
      <c r="A46" s="5" t="s">
        <v>81</v>
      </c>
      <c r="B46" s="6"/>
      <c r="C46" s="26">
        <v>5449</v>
      </c>
      <c r="D46" s="1" t="e">
        <f t="shared" si="0"/>
        <v>#DIV/0!</v>
      </c>
    </row>
    <row r="47" spans="1:4" x14ac:dyDescent="0.2">
      <c r="A47" s="5" t="s">
        <v>87</v>
      </c>
      <c r="B47" s="6"/>
      <c r="C47" s="26">
        <v>111242</v>
      </c>
      <c r="D47" s="1" t="e">
        <f t="shared" si="0"/>
        <v>#DIV/0!</v>
      </c>
    </row>
    <row r="48" spans="1:4" x14ac:dyDescent="0.2">
      <c r="A48" s="9" t="s">
        <v>90</v>
      </c>
      <c r="B48" s="35"/>
      <c r="C48" s="26">
        <v>60440</v>
      </c>
      <c r="D48" s="35" t="e">
        <f t="shared" si="0"/>
        <v>#DIV/0!</v>
      </c>
    </row>
    <row r="49" spans="1:4" x14ac:dyDescent="0.2">
      <c r="A49" s="5" t="s">
        <v>91</v>
      </c>
      <c r="B49" s="35"/>
      <c r="C49" s="26">
        <v>32373</v>
      </c>
      <c r="D49" s="35" t="e">
        <f t="shared" si="0"/>
        <v>#DIV/0!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10" workbookViewId="0">
      <selection activeCell="C45" sqref="C45"/>
    </sheetView>
  </sheetViews>
  <sheetFormatPr baseColWidth="10" defaultRowHeight="12.75" x14ac:dyDescent="0.2"/>
  <cols>
    <col min="1" max="1" width="24.85546875" customWidth="1"/>
    <col min="2" max="2" width="15.85546875" bestFit="1" customWidth="1"/>
    <col min="3" max="3" width="14" bestFit="1" customWidth="1"/>
    <col min="4" max="4" width="11.85546875" bestFit="1" customWidth="1"/>
  </cols>
  <sheetData>
    <row r="1" spans="1:4" ht="30" x14ac:dyDescent="0.4">
      <c r="A1" s="15" t="s">
        <v>70</v>
      </c>
      <c r="B1" s="15"/>
      <c r="C1" s="15"/>
      <c r="D1" s="15"/>
    </row>
    <row r="2" spans="1:4" ht="15.75" x14ac:dyDescent="0.25">
      <c r="A2" s="16"/>
      <c r="B2" s="17" t="s">
        <v>37</v>
      </c>
      <c r="C2" s="18" t="s">
        <v>27</v>
      </c>
      <c r="D2" s="18" t="s">
        <v>27</v>
      </c>
    </row>
    <row r="3" spans="1:4" ht="47.25" x14ac:dyDescent="0.25">
      <c r="A3" s="25" t="s">
        <v>0</v>
      </c>
      <c r="B3" s="22" t="s">
        <v>39</v>
      </c>
      <c r="C3" s="23" t="s">
        <v>39</v>
      </c>
      <c r="D3" s="20" t="s">
        <v>40</v>
      </c>
    </row>
    <row r="4" spans="1:4" x14ac:dyDescent="0.2">
      <c r="A4" s="5" t="s">
        <v>28</v>
      </c>
      <c r="B4" s="6"/>
      <c r="C4" s="3">
        <v>0</v>
      </c>
      <c r="D4" s="1" t="e">
        <f t="shared" ref="D4:D49" si="0">C4/B4</f>
        <v>#DIV/0!</v>
      </c>
    </row>
    <row r="5" spans="1:4" x14ac:dyDescent="0.2">
      <c r="A5" s="5" t="s">
        <v>30</v>
      </c>
      <c r="B5" s="6"/>
      <c r="C5" s="3">
        <v>0</v>
      </c>
      <c r="D5" s="1" t="e">
        <f t="shared" si="0"/>
        <v>#DIV/0!</v>
      </c>
    </row>
    <row r="6" spans="1:4" x14ac:dyDescent="0.2">
      <c r="A6" s="5" t="s">
        <v>5</v>
      </c>
      <c r="B6" s="6"/>
      <c r="C6" s="7">
        <v>15401</v>
      </c>
      <c r="D6" s="1" t="e">
        <f t="shared" si="0"/>
        <v>#DIV/0!</v>
      </c>
    </row>
    <row r="7" spans="1:4" x14ac:dyDescent="0.2">
      <c r="A7" s="5" t="s">
        <v>8</v>
      </c>
      <c r="B7" s="6"/>
      <c r="C7" s="7">
        <v>240940</v>
      </c>
      <c r="D7" s="1" t="e">
        <f t="shared" si="0"/>
        <v>#DIV/0!</v>
      </c>
    </row>
    <row r="8" spans="1:4" x14ac:dyDescent="0.2">
      <c r="A8" s="5" t="s">
        <v>32</v>
      </c>
      <c r="B8" s="6"/>
      <c r="C8" s="3">
        <v>0</v>
      </c>
      <c r="D8" s="1" t="e">
        <f t="shared" si="0"/>
        <v>#DIV/0!</v>
      </c>
    </row>
    <row r="9" spans="1:4" x14ac:dyDescent="0.2">
      <c r="A9" s="9" t="s">
        <v>11</v>
      </c>
      <c r="B9" s="10"/>
      <c r="C9" s="11">
        <v>11640539.5</v>
      </c>
      <c r="D9" s="13" t="e">
        <f t="shared" si="0"/>
        <v>#DIV/0!</v>
      </c>
    </row>
    <row r="10" spans="1:4" x14ac:dyDescent="0.2">
      <c r="A10" s="5" t="s">
        <v>3</v>
      </c>
      <c r="B10" s="6"/>
      <c r="C10" s="7">
        <v>13443.2</v>
      </c>
      <c r="D10" s="1" t="e">
        <f t="shared" si="0"/>
        <v>#DIV/0!</v>
      </c>
    </row>
    <row r="11" spans="1:4" x14ac:dyDescent="0.2">
      <c r="A11" s="9" t="s">
        <v>12</v>
      </c>
      <c r="B11" s="10"/>
      <c r="C11" s="11">
        <v>4816980.5</v>
      </c>
      <c r="D11" s="13" t="e">
        <f t="shared" si="0"/>
        <v>#DIV/0!</v>
      </c>
    </row>
    <row r="12" spans="1:4" x14ac:dyDescent="0.2">
      <c r="A12" s="9" t="s">
        <v>4</v>
      </c>
      <c r="B12" s="10"/>
      <c r="C12" s="11">
        <v>31958727.100000001</v>
      </c>
      <c r="D12" s="13" t="e">
        <f t="shared" si="0"/>
        <v>#DIV/0!</v>
      </c>
    </row>
    <row r="13" spans="1:4" x14ac:dyDescent="0.2">
      <c r="A13" s="5" t="s">
        <v>7</v>
      </c>
      <c r="B13" s="6"/>
      <c r="C13" s="7">
        <v>61042.700000000004</v>
      </c>
      <c r="D13" s="1" t="e">
        <f t="shared" si="0"/>
        <v>#DIV/0!</v>
      </c>
    </row>
    <row r="14" spans="1:4" x14ac:dyDescent="0.2">
      <c r="A14" s="9" t="s">
        <v>9</v>
      </c>
      <c r="B14" s="10"/>
      <c r="C14" s="11">
        <v>447033.4</v>
      </c>
      <c r="D14" s="13" t="e">
        <f t="shared" si="0"/>
        <v>#DIV/0!</v>
      </c>
    </row>
    <row r="15" spans="1:4" x14ac:dyDescent="0.2">
      <c r="A15" s="9" t="s">
        <v>13</v>
      </c>
      <c r="B15" s="10"/>
      <c r="C15" s="11">
        <v>13439784.699999999</v>
      </c>
      <c r="D15" s="13" t="e">
        <f t="shared" si="0"/>
        <v>#DIV/0!</v>
      </c>
    </row>
    <row r="16" spans="1:4" x14ac:dyDescent="0.2">
      <c r="A16" s="5" t="s">
        <v>26</v>
      </c>
      <c r="B16" s="6"/>
      <c r="C16" s="7">
        <v>0</v>
      </c>
      <c r="D16" s="1" t="e">
        <f t="shared" si="0"/>
        <v>#DIV/0!</v>
      </c>
    </row>
    <row r="17" spans="1:4" x14ac:dyDescent="0.2">
      <c r="A17" s="9" t="s">
        <v>2</v>
      </c>
      <c r="B17" s="10"/>
      <c r="C17" s="11">
        <v>15307075</v>
      </c>
      <c r="D17" s="13" t="e">
        <f t="shared" si="0"/>
        <v>#DIV/0!</v>
      </c>
    </row>
    <row r="18" spans="1:4" x14ac:dyDescent="0.2">
      <c r="A18" s="5" t="s">
        <v>24</v>
      </c>
      <c r="B18" s="6"/>
      <c r="C18" s="7"/>
      <c r="D18" s="1" t="e">
        <f t="shared" si="0"/>
        <v>#DIV/0!</v>
      </c>
    </row>
    <row r="19" spans="1:4" x14ac:dyDescent="0.2">
      <c r="A19" s="9" t="s">
        <v>10</v>
      </c>
      <c r="B19" s="10"/>
      <c r="C19" s="11"/>
      <c r="D19" s="13" t="e">
        <f t="shared" si="0"/>
        <v>#DIV/0!</v>
      </c>
    </row>
    <row r="20" spans="1:4" x14ac:dyDescent="0.2">
      <c r="A20" s="5" t="s">
        <v>1</v>
      </c>
      <c r="B20" s="6"/>
      <c r="C20" s="7">
        <v>10763379</v>
      </c>
      <c r="D20" s="1" t="e">
        <f t="shared" si="0"/>
        <v>#DIV/0!</v>
      </c>
    </row>
    <row r="21" spans="1:4" x14ac:dyDescent="0.2">
      <c r="A21" s="5" t="s">
        <v>29</v>
      </c>
      <c r="B21" s="6"/>
      <c r="C21" s="3">
        <v>0</v>
      </c>
      <c r="D21" s="1" t="e">
        <f t="shared" si="0"/>
        <v>#DIV/0!</v>
      </c>
    </row>
    <row r="22" spans="1:4" x14ac:dyDescent="0.2">
      <c r="A22" s="5" t="s">
        <v>6</v>
      </c>
      <c r="B22" s="6"/>
      <c r="C22" s="7">
        <v>345657</v>
      </c>
      <c r="D22" s="1" t="e">
        <f t="shared" si="0"/>
        <v>#DIV/0!</v>
      </c>
    </row>
    <row r="23" spans="1:4" x14ac:dyDescent="0.2">
      <c r="A23" s="5" t="s">
        <v>25</v>
      </c>
      <c r="B23" s="6"/>
      <c r="C23" s="7">
        <v>270930</v>
      </c>
      <c r="D23" s="1" t="e">
        <f t="shared" si="0"/>
        <v>#DIV/0!</v>
      </c>
    </row>
    <row r="24" spans="1:4" x14ac:dyDescent="0.2">
      <c r="A24" s="5" t="s">
        <v>31</v>
      </c>
      <c r="B24" s="6"/>
      <c r="C24" s="26">
        <v>12828</v>
      </c>
      <c r="D24" s="1" t="e">
        <f t="shared" si="0"/>
        <v>#DIV/0!</v>
      </c>
    </row>
    <row r="25" spans="1:4" x14ac:dyDescent="0.2">
      <c r="A25" s="5" t="s">
        <v>33</v>
      </c>
      <c r="B25" s="6"/>
      <c r="C25" s="3">
        <v>0</v>
      </c>
      <c r="D25" s="1" t="e">
        <f t="shared" si="0"/>
        <v>#DIV/0!</v>
      </c>
    </row>
    <row r="26" spans="1:4" x14ac:dyDescent="0.2">
      <c r="A26" s="5" t="s">
        <v>34</v>
      </c>
      <c r="B26" s="6"/>
      <c r="C26" s="3">
        <v>0</v>
      </c>
      <c r="D26" s="1" t="e">
        <f t="shared" si="0"/>
        <v>#DIV/0!</v>
      </c>
    </row>
    <row r="27" spans="1:4" x14ac:dyDescent="0.2">
      <c r="A27" s="5" t="s">
        <v>35</v>
      </c>
      <c r="B27" s="6"/>
      <c r="C27" s="3">
        <v>0</v>
      </c>
      <c r="D27" s="1" t="e">
        <f t="shared" si="0"/>
        <v>#DIV/0!</v>
      </c>
    </row>
    <row r="28" spans="1:4" x14ac:dyDescent="0.2">
      <c r="A28" s="5" t="s">
        <v>36</v>
      </c>
      <c r="B28" s="6"/>
      <c r="C28" s="3">
        <v>0</v>
      </c>
      <c r="D28" s="1" t="e">
        <f t="shared" si="0"/>
        <v>#DIV/0!</v>
      </c>
    </row>
    <row r="29" spans="1:4" x14ac:dyDescent="0.2">
      <c r="A29" s="9" t="s">
        <v>56</v>
      </c>
      <c r="B29" s="10"/>
      <c r="C29" s="28">
        <v>9292836</v>
      </c>
      <c r="D29" s="13" t="e">
        <f t="shared" si="0"/>
        <v>#DIV/0!</v>
      </c>
    </row>
    <row r="30" spans="1:4" x14ac:dyDescent="0.2">
      <c r="A30" s="9" t="s">
        <v>57</v>
      </c>
      <c r="B30" s="10"/>
      <c r="C30" s="28">
        <v>4368814</v>
      </c>
      <c r="D30" s="13" t="e">
        <f t="shared" si="0"/>
        <v>#DIV/0!</v>
      </c>
    </row>
    <row r="31" spans="1:4" x14ac:dyDescent="0.2">
      <c r="A31" s="9" t="s">
        <v>42</v>
      </c>
      <c r="B31" s="10"/>
      <c r="C31" s="28">
        <v>3275876</v>
      </c>
      <c r="D31" s="13" t="e">
        <f t="shared" si="0"/>
        <v>#DIV/0!</v>
      </c>
    </row>
    <row r="32" spans="1:4" x14ac:dyDescent="0.2">
      <c r="A32" s="5" t="s">
        <v>43</v>
      </c>
      <c r="B32" s="6"/>
      <c r="C32" s="26">
        <v>158837</v>
      </c>
      <c r="D32" s="1" t="e">
        <f t="shared" si="0"/>
        <v>#DIV/0!</v>
      </c>
    </row>
    <row r="33" spans="1:4" x14ac:dyDescent="0.2">
      <c r="A33" s="5" t="s">
        <v>44</v>
      </c>
      <c r="B33" s="6"/>
      <c r="C33" s="26">
        <v>35000</v>
      </c>
      <c r="D33" s="1" t="e">
        <f t="shared" si="0"/>
        <v>#DIV/0!</v>
      </c>
    </row>
    <row r="34" spans="1:4" x14ac:dyDescent="0.2">
      <c r="A34" s="5" t="s">
        <v>45</v>
      </c>
      <c r="B34" s="6"/>
      <c r="C34" s="26">
        <v>25392</v>
      </c>
      <c r="D34" s="1" t="e">
        <f t="shared" si="0"/>
        <v>#DIV/0!</v>
      </c>
    </row>
    <row r="35" spans="1:4" x14ac:dyDescent="0.2">
      <c r="A35" s="5" t="s">
        <v>46</v>
      </c>
      <c r="B35" s="6"/>
      <c r="C35" s="26">
        <v>8298</v>
      </c>
      <c r="D35" s="1" t="e">
        <f t="shared" si="0"/>
        <v>#DIV/0!</v>
      </c>
    </row>
    <row r="36" spans="1:4" x14ac:dyDescent="0.2">
      <c r="A36" s="5" t="s">
        <v>47</v>
      </c>
      <c r="B36" s="6"/>
      <c r="C36" s="26">
        <v>0</v>
      </c>
      <c r="D36" s="1" t="e">
        <f t="shared" si="0"/>
        <v>#DIV/0!</v>
      </c>
    </row>
    <row r="37" spans="1:4" x14ac:dyDescent="0.2">
      <c r="A37" s="5" t="s">
        <v>48</v>
      </c>
      <c r="B37" s="6"/>
      <c r="C37" s="26"/>
      <c r="D37" s="1" t="e">
        <f t="shared" si="0"/>
        <v>#DIV/0!</v>
      </c>
    </row>
    <row r="38" spans="1:4" x14ac:dyDescent="0.2">
      <c r="A38" s="5" t="s">
        <v>49</v>
      </c>
      <c r="B38" s="6"/>
      <c r="C38" s="26">
        <v>120517</v>
      </c>
      <c r="D38" s="1" t="e">
        <f t="shared" si="0"/>
        <v>#DIV/0!</v>
      </c>
    </row>
    <row r="39" spans="1:4" x14ac:dyDescent="0.2">
      <c r="A39" s="5" t="s">
        <v>50</v>
      </c>
      <c r="B39" s="6"/>
      <c r="C39" s="26">
        <v>16956</v>
      </c>
      <c r="D39" s="1" t="e">
        <f t="shared" si="0"/>
        <v>#DIV/0!</v>
      </c>
    </row>
    <row r="40" spans="1:4" x14ac:dyDescent="0.2">
      <c r="A40" s="5" t="s">
        <v>51</v>
      </c>
      <c r="B40" s="6"/>
      <c r="C40" s="26">
        <v>9614</v>
      </c>
      <c r="D40" s="1" t="e">
        <f t="shared" si="0"/>
        <v>#DIV/0!</v>
      </c>
    </row>
    <row r="41" spans="1:4" x14ac:dyDescent="0.2">
      <c r="A41" s="5" t="s">
        <v>52</v>
      </c>
      <c r="B41" s="6"/>
      <c r="C41" s="26">
        <v>1109</v>
      </c>
      <c r="D41" s="1" t="e">
        <f t="shared" si="0"/>
        <v>#DIV/0!</v>
      </c>
    </row>
    <row r="42" spans="1:4" x14ac:dyDescent="0.2">
      <c r="A42" s="5" t="s">
        <v>53</v>
      </c>
      <c r="B42" s="6"/>
      <c r="C42" s="26">
        <v>50</v>
      </c>
      <c r="D42" s="1" t="e">
        <f t="shared" si="0"/>
        <v>#DIV/0!</v>
      </c>
    </row>
    <row r="43" spans="1:4" x14ac:dyDescent="0.2">
      <c r="A43" s="5" t="s">
        <v>54</v>
      </c>
      <c r="B43" s="6"/>
      <c r="C43" s="26">
        <v>0</v>
      </c>
      <c r="D43" s="1" t="e">
        <f t="shared" si="0"/>
        <v>#DIV/0!</v>
      </c>
    </row>
    <row r="44" spans="1:4" x14ac:dyDescent="0.2">
      <c r="A44" s="5" t="s">
        <v>86</v>
      </c>
      <c r="B44" s="6"/>
      <c r="C44" s="26">
        <v>57853</v>
      </c>
      <c r="D44" s="1" t="e">
        <f t="shared" si="0"/>
        <v>#DIV/0!</v>
      </c>
    </row>
    <row r="45" spans="1:4" x14ac:dyDescent="0.2">
      <c r="A45" s="5" t="s">
        <v>80</v>
      </c>
      <c r="B45" s="6"/>
      <c r="C45" s="26">
        <v>1081068</v>
      </c>
      <c r="D45" s="1" t="e">
        <f t="shared" si="0"/>
        <v>#DIV/0!</v>
      </c>
    </row>
    <row r="46" spans="1:4" x14ac:dyDescent="0.2">
      <c r="A46" s="5" t="s">
        <v>81</v>
      </c>
      <c r="B46" s="6"/>
      <c r="C46" s="26">
        <v>4713</v>
      </c>
      <c r="D46" s="1" t="e">
        <f t="shared" si="0"/>
        <v>#DIV/0!</v>
      </c>
    </row>
    <row r="47" spans="1:4" x14ac:dyDescent="0.2">
      <c r="A47" s="5" t="s">
        <v>87</v>
      </c>
      <c r="B47" s="6"/>
      <c r="C47" s="26">
        <v>50211</v>
      </c>
      <c r="D47" s="1" t="e">
        <f t="shared" si="0"/>
        <v>#DIV/0!</v>
      </c>
    </row>
    <row r="48" spans="1:4" x14ac:dyDescent="0.2">
      <c r="A48" s="9" t="s">
        <v>90</v>
      </c>
      <c r="B48" s="35"/>
      <c r="C48" s="26">
        <v>38787</v>
      </c>
      <c r="D48" s="35" t="e">
        <f t="shared" si="0"/>
        <v>#DIV/0!</v>
      </c>
    </row>
    <row r="49" spans="1:4" x14ac:dyDescent="0.2">
      <c r="A49" s="5" t="s">
        <v>91</v>
      </c>
      <c r="B49" s="35"/>
      <c r="C49" s="26">
        <v>64179</v>
      </c>
      <c r="D49" s="35" t="e">
        <f t="shared" si="0"/>
        <v>#DIV/0!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13" workbookViewId="0">
      <selection activeCell="C54" sqref="C54"/>
    </sheetView>
  </sheetViews>
  <sheetFormatPr baseColWidth="10" defaultRowHeight="12.75" x14ac:dyDescent="0.2"/>
  <cols>
    <col min="1" max="1" width="23.7109375" customWidth="1"/>
    <col min="2" max="2" width="15.85546875" bestFit="1" customWidth="1"/>
    <col min="3" max="3" width="14" bestFit="1" customWidth="1"/>
    <col min="4" max="4" width="11.85546875" bestFit="1" customWidth="1"/>
  </cols>
  <sheetData>
    <row r="1" spans="1:4" ht="30" x14ac:dyDescent="0.4">
      <c r="A1" s="15" t="s">
        <v>71</v>
      </c>
      <c r="B1" s="15"/>
      <c r="C1" s="15"/>
      <c r="D1" s="15"/>
    </row>
    <row r="2" spans="1:4" ht="15.75" x14ac:dyDescent="0.25">
      <c r="A2" s="16"/>
      <c r="B2" s="17" t="s">
        <v>37</v>
      </c>
      <c r="C2" s="18" t="s">
        <v>27</v>
      </c>
      <c r="D2" s="18" t="s">
        <v>27</v>
      </c>
    </row>
    <row r="3" spans="1:4" ht="47.25" x14ac:dyDescent="0.25">
      <c r="A3" s="25" t="s">
        <v>0</v>
      </c>
      <c r="B3" s="22" t="s">
        <v>39</v>
      </c>
      <c r="C3" s="23" t="s">
        <v>39</v>
      </c>
      <c r="D3" s="20" t="s">
        <v>40</v>
      </c>
    </row>
    <row r="4" spans="1:4" x14ac:dyDescent="0.2">
      <c r="A4" s="5" t="s">
        <v>28</v>
      </c>
      <c r="B4" s="6"/>
      <c r="C4" s="3">
        <v>0</v>
      </c>
      <c r="D4" s="1" t="e">
        <f t="shared" ref="D4:D49" si="0">C4/B4</f>
        <v>#DIV/0!</v>
      </c>
    </row>
    <row r="5" spans="1:4" x14ac:dyDescent="0.2">
      <c r="A5" s="5" t="s">
        <v>30</v>
      </c>
      <c r="B5" s="6"/>
      <c r="C5" s="3">
        <v>0</v>
      </c>
      <c r="D5" s="1" t="e">
        <f t="shared" si="0"/>
        <v>#DIV/0!</v>
      </c>
    </row>
    <row r="6" spans="1:4" x14ac:dyDescent="0.2">
      <c r="A6" s="5" t="s">
        <v>5</v>
      </c>
      <c r="B6" s="6"/>
      <c r="C6" s="7">
        <v>12938</v>
      </c>
      <c r="D6" s="1" t="e">
        <f t="shared" si="0"/>
        <v>#DIV/0!</v>
      </c>
    </row>
    <row r="7" spans="1:4" x14ac:dyDescent="0.2">
      <c r="A7" s="5" t="s">
        <v>8</v>
      </c>
      <c r="B7" s="6"/>
      <c r="C7" s="7">
        <v>425957</v>
      </c>
      <c r="D7" s="1" t="e">
        <f t="shared" si="0"/>
        <v>#DIV/0!</v>
      </c>
    </row>
    <row r="8" spans="1:4" x14ac:dyDescent="0.2">
      <c r="A8" s="5" t="s">
        <v>32</v>
      </c>
      <c r="B8" s="6"/>
      <c r="C8" s="3">
        <v>0</v>
      </c>
      <c r="D8" s="1" t="e">
        <f t="shared" si="0"/>
        <v>#DIV/0!</v>
      </c>
    </row>
    <row r="9" spans="1:4" x14ac:dyDescent="0.2">
      <c r="A9" s="9" t="s">
        <v>11</v>
      </c>
      <c r="B9" s="10"/>
      <c r="C9" s="11">
        <v>9095051.4000000004</v>
      </c>
      <c r="D9" s="13" t="e">
        <f t="shared" si="0"/>
        <v>#DIV/0!</v>
      </c>
    </row>
    <row r="10" spans="1:4" x14ac:dyDescent="0.2">
      <c r="A10" s="5" t="s">
        <v>3</v>
      </c>
      <c r="B10" s="6"/>
      <c r="C10" s="7">
        <v>12606.300000000001</v>
      </c>
      <c r="D10" s="1" t="e">
        <f t="shared" si="0"/>
        <v>#DIV/0!</v>
      </c>
    </row>
    <row r="11" spans="1:4" x14ac:dyDescent="0.2">
      <c r="A11" s="9" t="s">
        <v>12</v>
      </c>
      <c r="B11" s="10"/>
      <c r="C11" s="11">
        <v>5098563.8</v>
      </c>
      <c r="D11" s="13" t="e">
        <f t="shared" si="0"/>
        <v>#DIV/0!</v>
      </c>
    </row>
    <row r="12" spans="1:4" x14ac:dyDescent="0.2">
      <c r="A12" s="9" t="s">
        <v>4</v>
      </c>
      <c r="B12" s="10"/>
      <c r="C12" s="11">
        <v>31076185.899999999</v>
      </c>
      <c r="D12" s="13" t="e">
        <f t="shared" si="0"/>
        <v>#DIV/0!</v>
      </c>
    </row>
    <row r="13" spans="1:4" x14ac:dyDescent="0.2">
      <c r="A13" s="5" t="s">
        <v>7</v>
      </c>
      <c r="B13" s="6"/>
      <c r="C13" s="7">
        <v>58163.3</v>
      </c>
      <c r="D13" s="1" t="e">
        <f t="shared" si="0"/>
        <v>#DIV/0!</v>
      </c>
    </row>
    <row r="14" spans="1:4" x14ac:dyDescent="0.2">
      <c r="A14" s="9" t="s">
        <v>9</v>
      </c>
      <c r="B14" s="10"/>
      <c r="C14" s="11">
        <v>504962.60000000003</v>
      </c>
      <c r="D14" s="13" t="e">
        <f t="shared" si="0"/>
        <v>#DIV/0!</v>
      </c>
    </row>
    <row r="15" spans="1:4" x14ac:dyDescent="0.2">
      <c r="A15" s="9" t="s">
        <v>13</v>
      </c>
      <c r="B15" s="10"/>
      <c r="C15" s="11">
        <v>14165538.800000001</v>
      </c>
      <c r="D15" s="13" t="e">
        <f t="shared" si="0"/>
        <v>#DIV/0!</v>
      </c>
    </row>
    <row r="16" spans="1:4" x14ac:dyDescent="0.2">
      <c r="A16" s="5" t="s">
        <v>26</v>
      </c>
      <c r="B16" s="6"/>
      <c r="C16" s="7">
        <v>0</v>
      </c>
      <c r="D16" s="1" t="e">
        <f t="shared" si="0"/>
        <v>#DIV/0!</v>
      </c>
    </row>
    <row r="17" spans="1:4" x14ac:dyDescent="0.2">
      <c r="A17" s="9" t="s">
        <v>2</v>
      </c>
      <c r="B17" s="10"/>
      <c r="C17" s="11">
        <v>14768598</v>
      </c>
      <c r="D17" s="13" t="e">
        <f t="shared" si="0"/>
        <v>#DIV/0!</v>
      </c>
    </row>
    <row r="18" spans="1:4" x14ac:dyDescent="0.2">
      <c r="A18" s="5" t="s">
        <v>24</v>
      </c>
      <c r="B18" s="6"/>
      <c r="C18" s="7"/>
      <c r="D18" s="1" t="e">
        <f t="shared" si="0"/>
        <v>#DIV/0!</v>
      </c>
    </row>
    <row r="19" spans="1:4" x14ac:dyDescent="0.2">
      <c r="A19" s="9" t="s">
        <v>10</v>
      </c>
      <c r="B19" s="10"/>
      <c r="C19" s="11"/>
      <c r="D19" s="13" t="e">
        <f t="shared" si="0"/>
        <v>#DIV/0!</v>
      </c>
    </row>
    <row r="20" spans="1:4" x14ac:dyDescent="0.2">
      <c r="A20" s="5" t="s">
        <v>1</v>
      </c>
      <c r="B20" s="6"/>
      <c r="C20" s="7">
        <v>15504644</v>
      </c>
      <c r="D20" s="1" t="e">
        <f t="shared" si="0"/>
        <v>#DIV/0!</v>
      </c>
    </row>
    <row r="21" spans="1:4" x14ac:dyDescent="0.2">
      <c r="A21" s="5" t="s">
        <v>29</v>
      </c>
      <c r="B21" s="6"/>
      <c r="C21" s="3">
        <v>0</v>
      </c>
      <c r="D21" s="1" t="e">
        <f t="shared" si="0"/>
        <v>#DIV/0!</v>
      </c>
    </row>
    <row r="22" spans="1:4" x14ac:dyDescent="0.2">
      <c r="A22" s="5" t="s">
        <v>6</v>
      </c>
      <c r="B22" s="6"/>
      <c r="C22" s="7">
        <v>1001090</v>
      </c>
      <c r="D22" s="1" t="e">
        <f t="shared" si="0"/>
        <v>#DIV/0!</v>
      </c>
    </row>
    <row r="23" spans="1:4" x14ac:dyDescent="0.2">
      <c r="A23" s="5" t="s">
        <v>25</v>
      </c>
      <c r="B23" s="6"/>
      <c r="C23" s="7">
        <v>186530</v>
      </c>
      <c r="D23" s="1" t="e">
        <f t="shared" si="0"/>
        <v>#DIV/0!</v>
      </c>
    </row>
    <row r="24" spans="1:4" x14ac:dyDescent="0.2">
      <c r="A24" s="5" t="s">
        <v>31</v>
      </c>
      <c r="B24" s="6"/>
      <c r="C24" s="3">
        <v>216687</v>
      </c>
      <c r="D24" s="1" t="e">
        <f t="shared" si="0"/>
        <v>#DIV/0!</v>
      </c>
    </row>
    <row r="25" spans="1:4" x14ac:dyDescent="0.2">
      <c r="A25" s="5" t="s">
        <v>33</v>
      </c>
      <c r="B25" s="6"/>
      <c r="C25" s="3">
        <v>0</v>
      </c>
      <c r="D25" s="1" t="e">
        <f t="shared" si="0"/>
        <v>#DIV/0!</v>
      </c>
    </row>
    <row r="26" spans="1:4" x14ac:dyDescent="0.2">
      <c r="A26" s="5" t="s">
        <v>34</v>
      </c>
      <c r="B26" s="6"/>
      <c r="C26" s="3">
        <v>0</v>
      </c>
      <c r="D26" s="1" t="e">
        <f t="shared" si="0"/>
        <v>#DIV/0!</v>
      </c>
    </row>
    <row r="27" spans="1:4" x14ac:dyDescent="0.2">
      <c r="A27" s="5" t="s">
        <v>35</v>
      </c>
      <c r="B27" s="6"/>
      <c r="C27" s="3">
        <v>0</v>
      </c>
      <c r="D27" s="1" t="e">
        <f t="shared" si="0"/>
        <v>#DIV/0!</v>
      </c>
    </row>
    <row r="28" spans="1:4" x14ac:dyDescent="0.2">
      <c r="A28" s="5" t="s">
        <v>36</v>
      </c>
      <c r="B28" s="6"/>
      <c r="C28" s="3">
        <v>0</v>
      </c>
      <c r="D28" s="1" t="e">
        <f t="shared" si="0"/>
        <v>#DIV/0!</v>
      </c>
    </row>
    <row r="29" spans="1:4" x14ac:dyDescent="0.2">
      <c r="A29" s="9" t="s">
        <v>56</v>
      </c>
      <c r="B29" s="10"/>
      <c r="C29" s="28">
        <v>9355159</v>
      </c>
      <c r="D29" s="13" t="e">
        <f t="shared" si="0"/>
        <v>#DIV/0!</v>
      </c>
    </row>
    <row r="30" spans="1:4" x14ac:dyDescent="0.2">
      <c r="A30" s="9" t="s">
        <v>57</v>
      </c>
      <c r="B30" s="10"/>
      <c r="C30" s="28">
        <v>4476165</v>
      </c>
      <c r="D30" s="13" t="e">
        <f t="shared" si="0"/>
        <v>#DIV/0!</v>
      </c>
    </row>
    <row r="31" spans="1:4" x14ac:dyDescent="0.2">
      <c r="A31" s="9" t="s">
        <v>42</v>
      </c>
      <c r="B31" s="10"/>
      <c r="C31" s="28">
        <v>2446933</v>
      </c>
      <c r="D31" s="13" t="e">
        <f t="shared" si="0"/>
        <v>#DIV/0!</v>
      </c>
    </row>
    <row r="32" spans="1:4" x14ac:dyDescent="0.2">
      <c r="A32" s="5" t="s">
        <v>43</v>
      </c>
      <c r="B32" s="6"/>
      <c r="C32" s="26">
        <v>262828</v>
      </c>
      <c r="D32" s="1" t="e">
        <f t="shared" si="0"/>
        <v>#DIV/0!</v>
      </c>
    </row>
    <row r="33" spans="1:4" x14ac:dyDescent="0.2">
      <c r="A33" s="5" t="s">
        <v>44</v>
      </c>
      <c r="B33" s="6"/>
      <c r="C33" s="26">
        <v>35014</v>
      </c>
      <c r="D33" s="1" t="e">
        <f t="shared" si="0"/>
        <v>#DIV/0!</v>
      </c>
    </row>
    <row r="34" spans="1:4" x14ac:dyDescent="0.2">
      <c r="A34" s="5" t="s">
        <v>45</v>
      </c>
      <c r="B34" s="6"/>
      <c r="C34" s="26">
        <v>33653</v>
      </c>
      <c r="D34" s="1" t="e">
        <f t="shared" si="0"/>
        <v>#DIV/0!</v>
      </c>
    </row>
    <row r="35" spans="1:4" x14ac:dyDescent="0.2">
      <c r="A35" s="5" t="s">
        <v>46</v>
      </c>
      <c r="B35" s="6"/>
      <c r="C35" s="26">
        <v>15355</v>
      </c>
      <c r="D35" s="1" t="e">
        <f t="shared" si="0"/>
        <v>#DIV/0!</v>
      </c>
    </row>
    <row r="36" spans="1:4" x14ac:dyDescent="0.2">
      <c r="A36" s="5" t="s">
        <v>47</v>
      </c>
      <c r="B36" s="6"/>
      <c r="C36" s="26">
        <v>0</v>
      </c>
      <c r="D36" s="1" t="e">
        <f t="shared" si="0"/>
        <v>#DIV/0!</v>
      </c>
    </row>
    <row r="37" spans="1:4" x14ac:dyDescent="0.2">
      <c r="A37" s="5" t="s">
        <v>48</v>
      </c>
      <c r="B37" s="6"/>
      <c r="C37" s="26"/>
      <c r="D37" s="1" t="e">
        <f t="shared" si="0"/>
        <v>#DIV/0!</v>
      </c>
    </row>
    <row r="38" spans="1:4" x14ac:dyDescent="0.2">
      <c r="A38" s="5" t="s">
        <v>49</v>
      </c>
      <c r="B38" s="6"/>
      <c r="C38" s="26">
        <v>139198</v>
      </c>
      <c r="D38" s="1" t="e">
        <f t="shared" si="0"/>
        <v>#DIV/0!</v>
      </c>
    </row>
    <row r="39" spans="1:4" x14ac:dyDescent="0.2">
      <c r="A39" s="5" t="s">
        <v>50</v>
      </c>
      <c r="B39" s="6"/>
      <c r="C39" s="26">
        <v>19447</v>
      </c>
      <c r="D39" s="1" t="e">
        <f t="shared" si="0"/>
        <v>#DIV/0!</v>
      </c>
    </row>
    <row r="40" spans="1:4" x14ac:dyDescent="0.2">
      <c r="A40" s="5" t="s">
        <v>51</v>
      </c>
      <c r="B40" s="6"/>
      <c r="C40" s="26">
        <v>10806</v>
      </c>
      <c r="D40" s="1" t="e">
        <f t="shared" si="0"/>
        <v>#DIV/0!</v>
      </c>
    </row>
    <row r="41" spans="1:4" x14ac:dyDescent="0.2">
      <c r="A41" s="5" t="s">
        <v>52</v>
      </c>
      <c r="B41" s="6"/>
      <c r="C41" s="26">
        <v>688</v>
      </c>
      <c r="D41" s="1" t="e">
        <f t="shared" si="0"/>
        <v>#DIV/0!</v>
      </c>
    </row>
    <row r="42" spans="1:4" x14ac:dyDescent="0.2">
      <c r="A42" s="5" t="s">
        <v>53</v>
      </c>
      <c r="B42" s="6"/>
      <c r="C42" s="26">
        <v>1360</v>
      </c>
      <c r="D42" s="1" t="e">
        <f t="shared" si="0"/>
        <v>#DIV/0!</v>
      </c>
    </row>
    <row r="43" spans="1:4" x14ac:dyDescent="0.2">
      <c r="A43" s="5" t="s">
        <v>54</v>
      </c>
      <c r="B43" s="6"/>
      <c r="C43" s="26">
        <v>0</v>
      </c>
      <c r="D43" s="1" t="e">
        <f t="shared" si="0"/>
        <v>#DIV/0!</v>
      </c>
    </row>
    <row r="44" spans="1:4" x14ac:dyDescent="0.2">
      <c r="A44" s="5" t="s">
        <v>86</v>
      </c>
      <c r="B44" s="6"/>
      <c r="C44" s="26">
        <v>49791</v>
      </c>
      <c r="D44" s="1" t="e">
        <f t="shared" si="0"/>
        <v>#DIV/0!</v>
      </c>
    </row>
    <row r="45" spans="1:4" x14ac:dyDescent="0.2">
      <c r="A45" s="5" t="s">
        <v>80</v>
      </c>
      <c r="B45" s="6"/>
      <c r="C45" s="26">
        <v>1098139</v>
      </c>
      <c r="D45" s="1" t="e">
        <f t="shared" si="0"/>
        <v>#DIV/0!</v>
      </c>
    </row>
    <row r="46" spans="1:4" x14ac:dyDescent="0.2">
      <c r="A46" s="5" t="s">
        <v>81</v>
      </c>
      <c r="B46" s="6"/>
      <c r="C46" s="26">
        <v>4329</v>
      </c>
      <c r="D46" s="1" t="e">
        <f t="shared" si="0"/>
        <v>#DIV/0!</v>
      </c>
    </row>
    <row r="47" spans="1:4" x14ac:dyDescent="0.2">
      <c r="A47" s="5" t="s">
        <v>87</v>
      </c>
      <c r="B47" s="6"/>
      <c r="C47" s="26">
        <v>63556</v>
      </c>
      <c r="D47" s="1" t="e">
        <f t="shared" si="0"/>
        <v>#DIV/0!</v>
      </c>
    </row>
    <row r="48" spans="1:4" x14ac:dyDescent="0.2">
      <c r="A48" s="9" t="s">
        <v>90</v>
      </c>
      <c r="B48" s="35"/>
      <c r="C48" s="26">
        <v>27345</v>
      </c>
      <c r="D48" s="35" t="e">
        <f t="shared" si="0"/>
        <v>#DIV/0!</v>
      </c>
    </row>
    <row r="49" spans="1:4" x14ac:dyDescent="0.2">
      <c r="A49" s="5" t="s">
        <v>91</v>
      </c>
      <c r="B49" s="35"/>
      <c r="C49" s="26">
        <v>15309</v>
      </c>
      <c r="D49" s="35" t="e">
        <f t="shared" si="0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zoomScaleNormal="16558" zoomScaleSheetLayoutView="40217" workbookViewId="0">
      <pane xSplit="28410" topLeftCell="B1"/>
      <selection activeCell="J22" sqref="J22"/>
      <selection pane="topRight" activeCell="B1" sqref="B1"/>
    </sheetView>
  </sheetViews>
  <sheetFormatPr baseColWidth="10" defaultRowHeight="12.75" x14ac:dyDescent="0.2"/>
  <cols>
    <col min="1" max="1" width="21.140625" bestFit="1" customWidth="1"/>
    <col min="2" max="4" width="18.28515625" bestFit="1" customWidth="1"/>
    <col min="5" max="5" width="13.140625" bestFit="1" customWidth="1"/>
    <col min="6" max="6" width="14.28515625" bestFit="1" customWidth="1"/>
    <col min="7" max="7" width="11.28515625" bestFit="1" customWidth="1"/>
    <col min="8" max="9" width="11.5703125" bestFit="1" customWidth="1"/>
    <col min="10" max="10" width="15.42578125" bestFit="1" customWidth="1"/>
    <col min="11" max="11" width="14.5703125" bestFit="1" customWidth="1"/>
    <col min="12" max="12" width="12.7109375" bestFit="1" customWidth="1"/>
    <col min="13" max="13" width="9.42578125" bestFit="1" customWidth="1"/>
    <col min="14" max="14" width="10.42578125" bestFit="1" customWidth="1"/>
    <col min="15" max="15" width="8.7109375" bestFit="1" customWidth="1"/>
    <col min="16" max="16" width="11.28515625" bestFit="1" customWidth="1"/>
    <col min="17" max="17" width="10.42578125" bestFit="1" customWidth="1"/>
    <col min="18" max="18" width="10" bestFit="1" customWidth="1"/>
    <col min="19" max="19" width="10.42578125" bestFit="1" customWidth="1"/>
    <col min="20" max="20" width="11.5703125" bestFit="1" customWidth="1"/>
    <col min="21" max="21" width="9.42578125" bestFit="1" customWidth="1"/>
    <col min="23" max="23" width="8.7109375" bestFit="1" customWidth="1"/>
  </cols>
  <sheetData>
    <row r="1" spans="1:7" s="15" customFormat="1" ht="30" x14ac:dyDescent="0.4">
      <c r="A1" s="15" t="s">
        <v>55</v>
      </c>
    </row>
    <row r="2" spans="1:7" ht="15.75" x14ac:dyDescent="0.25">
      <c r="A2" s="16"/>
      <c r="B2" s="17" t="s">
        <v>37</v>
      </c>
      <c r="C2" s="18" t="s">
        <v>27</v>
      </c>
      <c r="D2" s="19" t="s">
        <v>38</v>
      </c>
      <c r="E2" s="18" t="s">
        <v>27</v>
      </c>
      <c r="F2" s="19" t="s">
        <v>38</v>
      </c>
      <c r="G2" s="19" t="s">
        <v>38</v>
      </c>
    </row>
    <row r="3" spans="1:7" ht="31.5" x14ac:dyDescent="0.25">
      <c r="A3" s="25" t="s">
        <v>0</v>
      </c>
      <c r="B3" s="22" t="s">
        <v>39</v>
      </c>
      <c r="C3" s="23" t="s">
        <v>39</v>
      </c>
      <c r="D3" s="24" t="s">
        <v>39</v>
      </c>
      <c r="E3" s="20" t="s">
        <v>40</v>
      </c>
      <c r="F3" s="21" t="s">
        <v>41</v>
      </c>
      <c r="G3" s="21" t="s">
        <v>40</v>
      </c>
    </row>
    <row r="4" spans="1:7" x14ac:dyDescent="0.2">
      <c r="A4" s="5" t="s">
        <v>28</v>
      </c>
      <c r="B4" s="6">
        <v>740485.5</v>
      </c>
      <c r="C4" s="3">
        <v>0</v>
      </c>
      <c r="D4" s="4">
        <v>0</v>
      </c>
      <c r="E4" s="1">
        <f t="shared" ref="E4:E43" si="0">C4/B4</f>
        <v>0</v>
      </c>
      <c r="F4" s="2">
        <v>0</v>
      </c>
      <c r="G4" s="2">
        <f t="shared" ref="G4:G43" si="1">D4/B4</f>
        <v>0</v>
      </c>
    </row>
    <row r="5" spans="1:7" x14ac:dyDescent="0.2">
      <c r="A5" s="5" t="s">
        <v>30</v>
      </c>
      <c r="B5" s="6">
        <v>8037</v>
      </c>
      <c r="C5" s="3">
        <v>0</v>
      </c>
      <c r="D5" s="4">
        <v>0</v>
      </c>
      <c r="E5" s="1">
        <f t="shared" si="0"/>
        <v>0</v>
      </c>
      <c r="F5" s="2">
        <v>0</v>
      </c>
      <c r="G5" s="2">
        <f t="shared" si="1"/>
        <v>0</v>
      </c>
    </row>
    <row r="6" spans="1:7" x14ac:dyDescent="0.2">
      <c r="A6" s="5" t="s">
        <v>5</v>
      </c>
      <c r="B6" s="6">
        <v>50457</v>
      </c>
      <c r="C6" s="7">
        <v>1940</v>
      </c>
      <c r="D6" s="8">
        <v>1625</v>
      </c>
      <c r="E6" s="1">
        <f t="shared" si="0"/>
        <v>3.8448579978992016E-2</v>
      </c>
      <c r="F6" s="2">
        <f>D6/C6</f>
        <v>0.83762886597938147</v>
      </c>
      <c r="G6" s="2">
        <f t="shared" si="1"/>
        <v>3.2205640446320627E-2</v>
      </c>
    </row>
    <row r="7" spans="1:7" x14ac:dyDescent="0.2">
      <c r="A7" s="5" t="s">
        <v>8</v>
      </c>
      <c r="B7" s="6">
        <v>1209980</v>
      </c>
      <c r="C7" s="7">
        <v>107779</v>
      </c>
      <c r="D7" s="8">
        <v>40731</v>
      </c>
      <c r="E7" s="1">
        <f t="shared" si="0"/>
        <v>8.9075026033488158E-2</v>
      </c>
      <c r="F7" s="2">
        <f>D7/C7</f>
        <v>0.37791220924298796</v>
      </c>
      <c r="G7" s="2">
        <f t="shared" si="1"/>
        <v>3.3662539876692175E-2</v>
      </c>
    </row>
    <row r="8" spans="1:7" x14ac:dyDescent="0.2">
      <c r="A8" s="5" t="s">
        <v>32</v>
      </c>
      <c r="B8" s="6">
        <v>10576346.4</v>
      </c>
      <c r="C8" s="3">
        <v>0</v>
      </c>
      <c r="D8" s="4">
        <v>0</v>
      </c>
      <c r="E8" s="1">
        <f t="shared" si="0"/>
        <v>0</v>
      </c>
      <c r="F8" s="2">
        <v>0</v>
      </c>
      <c r="G8" s="2">
        <f t="shared" si="1"/>
        <v>0</v>
      </c>
    </row>
    <row r="9" spans="1:7" x14ac:dyDescent="0.2">
      <c r="A9" s="9" t="s">
        <v>11</v>
      </c>
      <c r="B9" s="10">
        <v>93548868</v>
      </c>
      <c r="C9" s="11">
        <v>20210484</v>
      </c>
      <c r="D9" s="12">
        <v>4358881</v>
      </c>
      <c r="E9" s="13">
        <f t="shared" si="0"/>
        <v>0.21604199422274142</v>
      </c>
      <c r="F9" s="14">
        <f t="shared" ref="F9:F20" si="2">D9/C9</f>
        <v>0.21567425104712978</v>
      </c>
      <c r="G9" s="14">
        <f t="shared" si="1"/>
        <v>4.6594695298718097E-2</v>
      </c>
    </row>
    <row r="10" spans="1:7" x14ac:dyDescent="0.2">
      <c r="A10" s="5" t="s">
        <v>3</v>
      </c>
      <c r="B10" s="6">
        <v>289630.5</v>
      </c>
      <c r="C10" s="7">
        <v>15032.300000000001</v>
      </c>
      <c r="D10" s="4">
        <v>0</v>
      </c>
      <c r="E10" s="1">
        <f t="shared" si="0"/>
        <v>5.1901647098630849E-2</v>
      </c>
      <c r="F10" s="2">
        <f t="shared" si="2"/>
        <v>0</v>
      </c>
      <c r="G10" s="2">
        <f t="shared" si="1"/>
        <v>0</v>
      </c>
    </row>
    <row r="11" spans="1:7" x14ac:dyDescent="0.2">
      <c r="A11" s="9" t="s">
        <v>12</v>
      </c>
      <c r="B11" s="10">
        <v>24150546.228</v>
      </c>
      <c r="C11" s="11">
        <v>5067578.3</v>
      </c>
      <c r="D11" s="12">
        <v>346396</v>
      </c>
      <c r="E11" s="13">
        <f t="shared" si="0"/>
        <v>0.2098328647376381</v>
      </c>
      <c r="F11" s="14">
        <f t="shared" si="2"/>
        <v>6.8355332565853008E-2</v>
      </c>
      <c r="G11" s="14">
        <f t="shared" si="1"/>
        <v>1.4343195252386903E-2</v>
      </c>
    </row>
    <row r="12" spans="1:7" x14ac:dyDescent="0.2">
      <c r="A12" s="9" t="s">
        <v>4</v>
      </c>
      <c r="B12" s="10">
        <v>128820348</v>
      </c>
      <c r="C12" s="11">
        <v>37816804.200000003</v>
      </c>
      <c r="D12" s="12">
        <v>8328138.7999999998</v>
      </c>
      <c r="E12" s="13">
        <f t="shared" si="0"/>
        <v>0.29356235087953653</v>
      </c>
      <c r="F12" s="14">
        <f t="shared" si="2"/>
        <v>0.22022323081441131</v>
      </c>
      <c r="G12" s="14">
        <f t="shared" si="1"/>
        <v>6.4649249356165381E-2</v>
      </c>
    </row>
    <row r="13" spans="1:7" x14ac:dyDescent="0.2">
      <c r="A13" s="5" t="s">
        <v>7</v>
      </c>
      <c r="B13" s="6">
        <v>152604.29999999999</v>
      </c>
      <c r="C13" s="7">
        <v>21309.200000000001</v>
      </c>
      <c r="D13" s="8">
        <v>1347.7</v>
      </c>
      <c r="E13" s="1">
        <f t="shared" si="0"/>
        <v>0.13963695649467284</v>
      </c>
      <c r="F13" s="2">
        <f t="shared" si="2"/>
        <v>6.3244983387457057E-2</v>
      </c>
      <c r="G13" s="2">
        <f t="shared" si="1"/>
        <v>8.8313369937806484E-3</v>
      </c>
    </row>
    <row r="14" spans="1:7" x14ac:dyDescent="0.2">
      <c r="A14" s="9" t="s">
        <v>9</v>
      </c>
      <c r="B14" s="10">
        <v>2262000.5</v>
      </c>
      <c r="C14" s="11">
        <v>537023.5</v>
      </c>
      <c r="D14" s="12">
        <v>221026.1</v>
      </c>
      <c r="E14" s="13">
        <f t="shared" si="0"/>
        <v>0.23741086706214257</v>
      </c>
      <c r="F14" s="14">
        <f t="shared" si="2"/>
        <v>0.41157621593840865</v>
      </c>
      <c r="G14" s="14">
        <f t="shared" si="1"/>
        <v>9.771266628809322E-2</v>
      </c>
    </row>
    <row r="15" spans="1:7" x14ac:dyDescent="0.2">
      <c r="A15" s="9" t="s">
        <v>13</v>
      </c>
      <c r="B15" s="10">
        <v>76470232.519999996</v>
      </c>
      <c r="C15" s="11">
        <v>12367330.300000001</v>
      </c>
      <c r="D15" s="12">
        <v>2306896.4</v>
      </c>
      <c r="E15" s="13">
        <f t="shared" si="0"/>
        <v>0.16172737930103004</v>
      </c>
      <c r="F15" s="14">
        <f t="shared" si="2"/>
        <v>0.18653147801833997</v>
      </c>
      <c r="G15" s="14">
        <f t="shared" si="1"/>
        <v>3.0167247097053811E-2</v>
      </c>
    </row>
    <row r="16" spans="1:7" x14ac:dyDescent="0.2">
      <c r="A16" s="5" t="s">
        <v>26</v>
      </c>
      <c r="B16" s="6">
        <v>57979.700000000004</v>
      </c>
      <c r="C16" s="7">
        <v>166.60000000000002</v>
      </c>
      <c r="D16" s="4">
        <v>0</v>
      </c>
      <c r="E16" s="1">
        <f t="shared" si="0"/>
        <v>2.8734194899249221E-3</v>
      </c>
      <c r="F16" s="2">
        <f t="shared" si="2"/>
        <v>0</v>
      </c>
      <c r="G16" s="2">
        <f t="shared" si="1"/>
        <v>0</v>
      </c>
    </row>
    <row r="17" spans="1:7" x14ac:dyDescent="0.2">
      <c r="A17" s="9" t="s">
        <v>2</v>
      </c>
      <c r="B17" s="10">
        <v>60439696</v>
      </c>
      <c r="C17" s="11">
        <v>17383932</v>
      </c>
      <c r="D17" s="12">
        <v>1081895</v>
      </c>
      <c r="E17" s="13">
        <f t="shared" si="0"/>
        <v>0.28762441161186514</v>
      </c>
      <c r="F17" s="14">
        <f t="shared" si="2"/>
        <v>6.2235344684965402E-2</v>
      </c>
      <c r="G17" s="14">
        <f t="shared" si="1"/>
        <v>1.7900404396474792E-2</v>
      </c>
    </row>
    <row r="18" spans="1:7" x14ac:dyDescent="0.2">
      <c r="A18" s="5" t="s">
        <v>24</v>
      </c>
      <c r="B18" s="6">
        <v>18926354</v>
      </c>
      <c r="C18" s="7">
        <v>847037</v>
      </c>
      <c r="D18" s="8">
        <v>89.3</v>
      </c>
      <c r="E18" s="1">
        <f t="shared" si="0"/>
        <v>4.4754367375776656E-2</v>
      </c>
      <c r="F18" s="2">
        <f t="shared" si="2"/>
        <v>1.0542632730329371E-4</v>
      </c>
      <c r="G18" s="2">
        <f t="shared" si="1"/>
        <v>4.71828858321048E-6</v>
      </c>
    </row>
    <row r="19" spans="1:7" x14ac:dyDescent="0.2">
      <c r="A19" s="9" t="s">
        <v>10</v>
      </c>
      <c r="B19" s="10">
        <v>1509288291</v>
      </c>
      <c r="C19" s="11">
        <v>280563089</v>
      </c>
      <c r="D19" s="12">
        <v>63433595</v>
      </c>
      <c r="E19" s="13">
        <f t="shared" si="0"/>
        <v>0.18589098628341508</v>
      </c>
      <c r="F19" s="14">
        <f t="shared" si="2"/>
        <v>0.22609387152848179</v>
      </c>
      <c r="G19" s="14">
        <f t="shared" si="1"/>
        <v>4.2028812771065217E-2</v>
      </c>
    </row>
    <row r="20" spans="1:7" x14ac:dyDescent="0.2">
      <c r="A20" s="5" t="s">
        <v>1</v>
      </c>
      <c r="B20" s="6">
        <v>492845839</v>
      </c>
      <c r="C20" s="7">
        <v>6682124</v>
      </c>
      <c r="D20" s="8">
        <v>537060</v>
      </c>
      <c r="E20" s="1">
        <f t="shared" si="0"/>
        <v>1.3558243716855241E-2</v>
      </c>
      <c r="F20" s="2">
        <f t="shared" si="2"/>
        <v>8.0372647978397285E-2</v>
      </c>
      <c r="G20" s="2">
        <f t="shared" si="1"/>
        <v>1.0897119494601231E-3</v>
      </c>
    </row>
    <row r="21" spans="1:7" x14ac:dyDescent="0.2">
      <c r="A21" s="5" t="s">
        <v>29</v>
      </c>
      <c r="B21" s="6">
        <v>2074955</v>
      </c>
      <c r="C21" s="3">
        <v>0</v>
      </c>
      <c r="D21" s="4">
        <v>0</v>
      </c>
      <c r="E21" s="1">
        <f t="shared" si="0"/>
        <v>0</v>
      </c>
      <c r="F21" s="2">
        <v>0</v>
      </c>
      <c r="G21" s="2">
        <f t="shared" si="1"/>
        <v>0</v>
      </c>
    </row>
    <row r="22" spans="1:7" x14ac:dyDescent="0.2">
      <c r="A22" s="5" t="s">
        <v>6</v>
      </c>
      <c r="B22" s="6">
        <v>259098718</v>
      </c>
      <c r="C22" s="7">
        <v>510654</v>
      </c>
      <c r="D22" s="8">
        <v>6636</v>
      </c>
      <c r="E22" s="1">
        <f t="shared" si="0"/>
        <v>1.9708858613495727E-3</v>
      </c>
      <c r="F22" s="2">
        <f>D22/C22</f>
        <v>1.2995100400662679E-2</v>
      </c>
      <c r="G22" s="2">
        <f t="shared" si="1"/>
        <v>2.5611859646484242E-5</v>
      </c>
    </row>
    <row r="23" spans="1:7" x14ac:dyDescent="0.2">
      <c r="A23" s="5" t="s">
        <v>25</v>
      </c>
      <c r="B23" s="6">
        <v>110561027</v>
      </c>
      <c r="C23" s="7">
        <v>5680</v>
      </c>
      <c r="D23" s="4">
        <v>0</v>
      </c>
      <c r="E23" s="1">
        <f t="shared" si="0"/>
        <v>5.1374341882696151E-5</v>
      </c>
      <c r="F23" s="2">
        <f>D23/C23</f>
        <v>0</v>
      </c>
      <c r="G23" s="2">
        <f t="shared" si="1"/>
        <v>0</v>
      </c>
    </row>
    <row r="24" spans="1:7" x14ac:dyDescent="0.2">
      <c r="A24" s="5" t="s">
        <v>31</v>
      </c>
      <c r="B24" s="6">
        <v>196547047</v>
      </c>
      <c r="C24" s="3">
        <v>0</v>
      </c>
      <c r="D24" s="4">
        <v>0</v>
      </c>
      <c r="E24" s="1">
        <f t="shared" si="0"/>
        <v>0</v>
      </c>
      <c r="F24" s="2">
        <v>0</v>
      </c>
      <c r="G24" s="2">
        <f t="shared" si="1"/>
        <v>0</v>
      </c>
    </row>
    <row r="25" spans="1:7" x14ac:dyDescent="0.2">
      <c r="A25" s="5" t="s">
        <v>33</v>
      </c>
      <c r="B25" s="6">
        <v>9577144</v>
      </c>
      <c r="C25" s="3">
        <v>0</v>
      </c>
      <c r="D25" s="4">
        <v>0</v>
      </c>
      <c r="E25" s="1">
        <f t="shared" si="0"/>
        <v>0</v>
      </c>
      <c r="F25" s="2">
        <v>0</v>
      </c>
      <c r="G25" s="2">
        <f t="shared" si="1"/>
        <v>0</v>
      </c>
    </row>
    <row r="26" spans="1:7" x14ac:dyDescent="0.2">
      <c r="A26" s="5" t="s">
        <v>34</v>
      </c>
      <c r="B26" s="6">
        <v>4658887</v>
      </c>
      <c r="C26" s="3">
        <v>0</v>
      </c>
      <c r="D26" s="4">
        <v>0</v>
      </c>
      <c r="E26" s="1">
        <f t="shared" si="0"/>
        <v>0</v>
      </c>
      <c r="F26" s="2">
        <v>0</v>
      </c>
      <c r="G26" s="2">
        <f t="shared" si="1"/>
        <v>0</v>
      </c>
    </row>
    <row r="27" spans="1:7" x14ac:dyDescent="0.2">
      <c r="A27" s="5" t="s">
        <v>35</v>
      </c>
      <c r="B27" s="6">
        <v>30592536</v>
      </c>
      <c r="C27" s="3">
        <v>0</v>
      </c>
      <c r="D27" s="4">
        <v>0</v>
      </c>
      <c r="E27" s="1">
        <f t="shared" si="0"/>
        <v>0</v>
      </c>
      <c r="F27" s="2">
        <v>0</v>
      </c>
      <c r="G27" s="2">
        <f t="shared" si="1"/>
        <v>0</v>
      </c>
    </row>
    <row r="28" spans="1:7" x14ac:dyDescent="0.2">
      <c r="A28" s="5" t="s">
        <v>36</v>
      </c>
      <c r="B28" s="6">
        <v>1177356</v>
      </c>
      <c r="C28" s="3">
        <v>0</v>
      </c>
      <c r="D28" s="4">
        <v>0</v>
      </c>
      <c r="E28" s="1">
        <f t="shared" si="0"/>
        <v>0</v>
      </c>
      <c r="F28" s="2">
        <v>0</v>
      </c>
      <c r="G28" s="2">
        <f t="shared" si="1"/>
        <v>0</v>
      </c>
    </row>
    <row r="29" spans="1:7" s="30" customFormat="1" x14ac:dyDescent="0.2">
      <c r="A29" s="9" t="s">
        <v>56</v>
      </c>
      <c r="B29" s="10">
        <v>12031676</v>
      </c>
      <c r="C29" s="28">
        <v>10773039</v>
      </c>
      <c r="D29" s="29">
        <v>1135000</v>
      </c>
      <c r="E29" s="13">
        <f t="shared" si="0"/>
        <v>0.89538971960348668</v>
      </c>
      <c r="F29" s="14">
        <f>D29/C29</f>
        <v>0.10535560114467236</v>
      </c>
      <c r="G29" s="14">
        <f t="shared" si="1"/>
        <v>9.4334322167584958E-2</v>
      </c>
    </row>
    <row r="30" spans="1:7" s="30" customFormat="1" x14ac:dyDescent="0.2">
      <c r="A30" s="9" t="s">
        <v>57</v>
      </c>
      <c r="B30" s="10">
        <v>13416785</v>
      </c>
      <c r="C30" s="28">
        <v>4927186</v>
      </c>
      <c r="D30" s="29">
        <v>0</v>
      </c>
      <c r="E30" s="13">
        <f t="shared" si="0"/>
        <v>0.3672404380035903</v>
      </c>
      <c r="F30" s="14">
        <f>D30/C30</f>
        <v>0</v>
      </c>
      <c r="G30" s="14">
        <f t="shared" si="1"/>
        <v>0</v>
      </c>
    </row>
    <row r="31" spans="1:7" s="30" customFormat="1" x14ac:dyDescent="0.2">
      <c r="A31" s="9" t="s">
        <v>42</v>
      </c>
      <c r="B31" s="10">
        <v>38573935</v>
      </c>
      <c r="C31" s="28">
        <v>4721615</v>
      </c>
      <c r="D31" s="29">
        <v>0</v>
      </c>
      <c r="E31" s="13">
        <f t="shared" si="0"/>
        <v>0.12240428672884941</v>
      </c>
      <c r="F31" s="14">
        <f>D31/C31</f>
        <v>0</v>
      </c>
      <c r="G31" s="14">
        <f t="shared" si="1"/>
        <v>0</v>
      </c>
    </row>
    <row r="32" spans="1:7" x14ac:dyDescent="0.2">
      <c r="A32" s="5" t="s">
        <v>43</v>
      </c>
      <c r="B32" s="6">
        <v>7649788</v>
      </c>
      <c r="C32" s="26">
        <v>253408</v>
      </c>
      <c r="D32" s="27">
        <v>0</v>
      </c>
      <c r="E32" s="1">
        <f t="shared" si="0"/>
        <v>3.3126146763805743E-2</v>
      </c>
      <c r="F32" s="2">
        <v>0</v>
      </c>
      <c r="G32" s="2">
        <f t="shared" si="1"/>
        <v>0</v>
      </c>
    </row>
    <row r="33" spans="1:7" x14ac:dyDescent="0.2">
      <c r="A33" s="5" t="s">
        <v>44</v>
      </c>
      <c r="B33" s="6">
        <v>261838</v>
      </c>
      <c r="C33" s="26">
        <v>16094</v>
      </c>
      <c r="D33" s="27">
        <v>0</v>
      </c>
      <c r="E33" s="1">
        <f t="shared" si="0"/>
        <v>6.146548629305143E-2</v>
      </c>
      <c r="F33" s="2">
        <v>0</v>
      </c>
      <c r="G33" s="2">
        <f t="shared" si="1"/>
        <v>0</v>
      </c>
    </row>
    <row r="34" spans="1:7" x14ac:dyDescent="0.2">
      <c r="A34" s="5" t="s">
        <v>45</v>
      </c>
      <c r="B34" s="6">
        <v>1142316</v>
      </c>
      <c r="C34" s="26">
        <v>30520</v>
      </c>
      <c r="D34" s="27">
        <v>0</v>
      </c>
      <c r="E34" s="1">
        <f t="shared" si="0"/>
        <v>2.6717650807657426E-2</v>
      </c>
      <c r="F34" s="2">
        <v>0</v>
      </c>
      <c r="G34" s="2">
        <f t="shared" si="1"/>
        <v>0</v>
      </c>
    </row>
    <row r="35" spans="1:7" x14ac:dyDescent="0.2">
      <c r="A35" s="5" t="s">
        <v>46</v>
      </c>
      <c r="B35" s="6">
        <v>615533</v>
      </c>
      <c r="C35" s="26">
        <v>6123</v>
      </c>
      <c r="D35" s="27">
        <v>0</v>
      </c>
      <c r="E35" s="1">
        <f t="shared" si="0"/>
        <v>9.9474764147494937E-3</v>
      </c>
      <c r="F35" s="2">
        <v>0</v>
      </c>
      <c r="G35" s="2">
        <f t="shared" si="1"/>
        <v>0</v>
      </c>
    </row>
    <row r="36" spans="1:7" x14ac:dyDescent="0.2">
      <c r="A36" s="5" t="s">
        <v>47</v>
      </c>
      <c r="B36" s="6">
        <v>115705</v>
      </c>
      <c r="C36" s="26">
        <v>0</v>
      </c>
      <c r="D36" s="27">
        <v>0</v>
      </c>
      <c r="E36" s="1">
        <f t="shared" si="0"/>
        <v>0</v>
      </c>
      <c r="F36" s="2">
        <v>0</v>
      </c>
      <c r="G36" s="2">
        <f t="shared" si="1"/>
        <v>0</v>
      </c>
    </row>
    <row r="37" spans="1:7" x14ac:dyDescent="0.2">
      <c r="A37" s="5" t="s">
        <v>48</v>
      </c>
      <c r="B37" s="6">
        <v>5802169</v>
      </c>
      <c r="C37" s="26">
        <v>89595</v>
      </c>
      <c r="D37" s="27">
        <v>0</v>
      </c>
      <c r="E37" s="1">
        <f t="shared" si="0"/>
        <v>1.5441639152530717E-2</v>
      </c>
      <c r="F37" s="2">
        <v>0</v>
      </c>
      <c r="G37" s="2">
        <f t="shared" si="1"/>
        <v>0</v>
      </c>
    </row>
    <row r="38" spans="1:7" x14ac:dyDescent="0.2">
      <c r="A38" s="5" t="s">
        <v>49</v>
      </c>
      <c r="B38" s="6">
        <v>5563535</v>
      </c>
      <c r="C38" s="26">
        <v>98091</v>
      </c>
      <c r="D38" s="27">
        <v>0</v>
      </c>
      <c r="E38" s="1">
        <f t="shared" si="0"/>
        <v>1.7631056513529617E-2</v>
      </c>
      <c r="F38" s="2">
        <v>0</v>
      </c>
      <c r="G38" s="2">
        <f t="shared" si="1"/>
        <v>0</v>
      </c>
    </row>
    <row r="39" spans="1:7" x14ac:dyDescent="0.2">
      <c r="A39" s="5" t="s">
        <v>50</v>
      </c>
      <c r="B39" s="6">
        <v>2119684</v>
      </c>
      <c r="C39" s="26">
        <v>40807</v>
      </c>
      <c r="D39" s="27">
        <v>0</v>
      </c>
      <c r="E39" s="1">
        <f t="shared" si="0"/>
        <v>1.9251454462080198E-2</v>
      </c>
      <c r="F39" s="2">
        <v>0</v>
      </c>
      <c r="G39" s="2">
        <f t="shared" si="1"/>
        <v>0</v>
      </c>
    </row>
    <row r="40" spans="1:7" x14ac:dyDescent="0.2">
      <c r="A40" s="5" t="s">
        <v>51</v>
      </c>
      <c r="B40" s="6">
        <v>475921</v>
      </c>
      <c r="C40" s="26">
        <v>6454</v>
      </c>
      <c r="D40" s="27">
        <v>0</v>
      </c>
      <c r="E40" s="1">
        <f t="shared" si="0"/>
        <v>1.3561074211896512E-2</v>
      </c>
      <c r="F40" s="2">
        <v>0</v>
      </c>
      <c r="G40" s="2">
        <f t="shared" si="1"/>
        <v>0</v>
      </c>
    </row>
    <row r="41" spans="1:7" x14ac:dyDescent="0.2">
      <c r="A41" s="5" t="s">
        <v>52</v>
      </c>
      <c r="B41" s="6">
        <v>43059</v>
      </c>
      <c r="C41" s="26">
        <v>337</v>
      </c>
      <c r="D41" s="27">
        <v>0</v>
      </c>
      <c r="E41" s="1">
        <f t="shared" si="0"/>
        <v>7.826470656541025E-3</v>
      </c>
      <c r="F41" s="2">
        <v>0</v>
      </c>
      <c r="G41" s="2">
        <f t="shared" si="1"/>
        <v>0</v>
      </c>
    </row>
    <row r="42" spans="1:7" x14ac:dyDescent="0.2">
      <c r="A42" s="5" t="s">
        <v>53</v>
      </c>
      <c r="B42" s="6">
        <v>13677</v>
      </c>
      <c r="C42" s="26">
        <v>1</v>
      </c>
      <c r="D42" s="27">
        <v>0</v>
      </c>
      <c r="E42" s="1">
        <f t="shared" si="0"/>
        <v>7.3115449294435919E-5</v>
      </c>
      <c r="F42" s="2">
        <v>0</v>
      </c>
      <c r="G42" s="2">
        <f t="shared" si="1"/>
        <v>0</v>
      </c>
    </row>
    <row r="43" spans="1:7" x14ac:dyDescent="0.2">
      <c r="A43" s="5" t="s">
        <v>54</v>
      </c>
      <c r="B43" s="6">
        <v>3685</v>
      </c>
      <c r="C43" s="26">
        <v>0</v>
      </c>
      <c r="D43" s="27">
        <v>0</v>
      </c>
      <c r="E43" s="1">
        <f t="shared" si="0"/>
        <v>0</v>
      </c>
      <c r="F43" s="2">
        <v>0</v>
      </c>
      <c r="G43" s="2">
        <f t="shared" si="1"/>
        <v>0</v>
      </c>
    </row>
  </sheetData>
  <sortState ref="A3:I27">
    <sortCondition ref="A3:A27"/>
  </sortState>
  <pageMargins left="0.23622047244094491" right="0.23622047244094491" top="0.35433070866141736" bottom="0.35433070866141736" header="0.31496062992125984" footer="0.31496062992125984"/>
  <pageSetup paperSize="256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workbookViewId="0"/>
  </sheetViews>
  <sheetFormatPr baseColWidth="10" defaultRowHeight="12.75" x14ac:dyDescent="0.2"/>
  <sheetData>
    <row r="1" spans="1:2" x14ac:dyDescent="0.2">
      <c r="A1" t="s">
        <v>14</v>
      </c>
      <c r="B1" t="s">
        <v>23</v>
      </c>
    </row>
    <row r="8" spans="1:2" x14ac:dyDescent="0.2">
      <c r="A8" t="s">
        <v>15</v>
      </c>
    </row>
    <row r="15" spans="1:2" x14ac:dyDescent="0.2">
      <c r="A15" t="s">
        <v>16</v>
      </c>
    </row>
    <row r="22" spans="1:1" x14ac:dyDescent="0.2">
      <c r="A22" t="s">
        <v>17</v>
      </c>
    </row>
    <row r="29" spans="1:1" x14ac:dyDescent="0.2">
      <c r="A29" t="s">
        <v>18</v>
      </c>
    </row>
    <row r="36" spans="1:1" x14ac:dyDescent="0.2">
      <c r="A36" t="s">
        <v>19</v>
      </c>
    </row>
    <row r="43" spans="1:1" x14ac:dyDescent="0.2">
      <c r="A43" t="s">
        <v>20</v>
      </c>
    </row>
    <row r="50" spans="1:1" x14ac:dyDescent="0.2">
      <c r="A50" t="s">
        <v>21</v>
      </c>
    </row>
    <row r="70" spans="1:1" x14ac:dyDescent="0.2">
      <c r="A70" t="s">
        <v>22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workbookViewId="0">
      <selection activeCell="O8" sqref="O8"/>
    </sheetView>
  </sheetViews>
  <sheetFormatPr baseColWidth="10" defaultRowHeight="12.75" x14ac:dyDescent="0.2"/>
  <cols>
    <col min="1" max="1" width="26" customWidth="1"/>
    <col min="2" max="14" width="13.5703125" customWidth="1"/>
  </cols>
  <sheetData>
    <row r="1" spans="1:14" ht="30" x14ac:dyDescent="0.4">
      <c r="A1" s="15" t="s">
        <v>93</v>
      </c>
      <c r="B1" s="15"/>
      <c r="C1" s="15"/>
      <c r="D1" s="15"/>
    </row>
    <row r="2" spans="1:14" ht="15.75" x14ac:dyDescent="0.25">
      <c r="A2" s="16"/>
      <c r="B2" s="31" t="s">
        <v>72</v>
      </c>
      <c r="C2" s="32" t="s">
        <v>73</v>
      </c>
      <c r="D2" s="31" t="s">
        <v>74</v>
      </c>
      <c r="E2" s="32" t="s">
        <v>61</v>
      </c>
      <c r="F2" s="31" t="s">
        <v>62</v>
      </c>
      <c r="G2" s="32" t="s">
        <v>63</v>
      </c>
      <c r="H2" s="31" t="s">
        <v>64</v>
      </c>
      <c r="I2" s="32" t="s">
        <v>75</v>
      </c>
      <c r="J2" s="31" t="s">
        <v>76</v>
      </c>
      <c r="K2" s="32" t="s">
        <v>77</v>
      </c>
      <c r="L2" s="31" t="s">
        <v>78</v>
      </c>
      <c r="M2" s="32" t="s">
        <v>79</v>
      </c>
      <c r="N2" s="31" t="s">
        <v>96</v>
      </c>
    </row>
    <row r="3" spans="1:14" ht="15.75" x14ac:dyDescent="0.25">
      <c r="A3" s="25" t="s">
        <v>0</v>
      </c>
      <c r="B3" s="33"/>
      <c r="C3" s="34"/>
      <c r="D3" s="33"/>
      <c r="E3" s="34"/>
      <c r="F3" s="33"/>
      <c r="G3" s="34"/>
      <c r="H3" s="33"/>
      <c r="I3" s="34"/>
      <c r="J3" s="33"/>
      <c r="K3" s="34"/>
      <c r="L3" s="33"/>
      <c r="M3" s="34"/>
      <c r="N3" s="33"/>
    </row>
    <row r="4" spans="1:14" x14ac:dyDescent="0.2">
      <c r="A4" s="5" t="s">
        <v>97</v>
      </c>
      <c r="B4" s="35">
        <f>'2006'!C4</f>
        <v>0</v>
      </c>
      <c r="C4" s="26">
        <f>'2007'!C4</f>
        <v>0</v>
      </c>
      <c r="D4" s="35">
        <f>'2008'!C4</f>
        <v>0</v>
      </c>
      <c r="E4" s="26">
        <f>'2009'!C4</f>
        <v>0</v>
      </c>
      <c r="F4" s="35">
        <f>'2010'!C4</f>
        <v>0</v>
      </c>
      <c r="G4" s="26">
        <f>'2011'!C4</f>
        <v>0</v>
      </c>
      <c r="H4" s="35">
        <f>'2012'!C4</f>
        <v>0</v>
      </c>
      <c r="I4" s="26">
        <f>'2013'!C4</f>
        <v>0</v>
      </c>
      <c r="J4" s="35">
        <f>'2014'!C4</f>
        <v>0</v>
      </c>
      <c r="K4" s="26">
        <f>'2015'!C4</f>
        <v>0</v>
      </c>
      <c r="L4" s="35">
        <f>'2016'!C4</f>
        <v>0</v>
      </c>
      <c r="M4" s="26"/>
      <c r="N4" s="40"/>
    </row>
    <row r="5" spans="1:14" x14ac:dyDescent="0.2">
      <c r="A5" s="5" t="s">
        <v>98</v>
      </c>
      <c r="B5" s="35">
        <f>'2006'!C5</f>
        <v>0</v>
      </c>
      <c r="C5" s="26">
        <f>'2007'!C5</f>
        <v>0</v>
      </c>
      <c r="D5" s="35">
        <f>'2008'!C5</f>
        <v>0</v>
      </c>
      <c r="E5" s="26">
        <f>'2009'!C5</f>
        <v>0</v>
      </c>
      <c r="F5" s="35">
        <f>'2010'!C5</f>
        <v>0</v>
      </c>
      <c r="G5" s="26">
        <f>'2011'!C5</f>
        <v>0</v>
      </c>
      <c r="H5" s="35">
        <f>'2012'!C5</f>
        <v>0</v>
      </c>
      <c r="I5" s="26">
        <f>'2013'!C5</f>
        <v>0</v>
      </c>
      <c r="J5" s="35">
        <f>'2014'!C5</f>
        <v>0</v>
      </c>
      <c r="K5" s="26">
        <f>'2015'!C5</f>
        <v>0</v>
      </c>
      <c r="L5" s="35">
        <f>'2016'!C5</f>
        <v>0</v>
      </c>
      <c r="M5" s="26"/>
      <c r="N5" s="40"/>
    </row>
    <row r="6" spans="1:14" x14ac:dyDescent="0.2">
      <c r="A6" s="5" t="s">
        <v>99</v>
      </c>
      <c r="B6" s="35">
        <f>'2006'!C6</f>
        <v>12938</v>
      </c>
      <c r="C6" s="26">
        <f>'2007'!C6</f>
        <v>15401</v>
      </c>
      <c r="D6" s="35">
        <f>'2008'!C6</f>
        <v>17240</v>
      </c>
      <c r="E6" s="26">
        <f>'2009'!C6</f>
        <v>19554</v>
      </c>
      <c r="F6" s="35">
        <f>'2010'!C6</f>
        <v>13594</v>
      </c>
      <c r="G6" s="26">
        <f>'2011'!C6</f>
        <v>13594</v>
      </c>
      <c r="H6" s="35">
        <f>'2012'!C6</f>
        <v>15945</v>
      </c>
      <c r="I6" s="26">
        <f>'2013'!C6</f>
        <v>13619</v>
      </c>
      <c r="J6" s="35">
        <f>'2014'!C6</f>
        <v>1940</v>
      </c>
      <c r="K6" s="26">
        <f>'2015'!C6</f>
        <v>5579</v>
      </c>
      <c r="L6" s="35">
        <f>'2016'!C6</f>
        <v>0</v>
      </c>
      <c r="M6" s="36"/>
      <c r="N6" s="40">
        <f t="shared" ref="N6:N53" si="0">IF(B6=0,0,(L6-B6)/B6)</f>
        <v>-1</v>
      </c>
    </row>
    <row r="7" spans="1:14" x14ac:dyDescent="0.2">
      <c r="A7" s="5" t="s">
        <v>100</v>
      </c>
      <c r="B7" s="35">
        <f>'2006'!C7</f>
        <v>425957</v>
      </c>
      <c r="C7" s="26">
        <f>'2007'!C7</f>
        <v>240940</v>
      </c>
      <c r="D7" s="35">
        <f>'2008'!C7</f>
        <v>270402</v>
      </c>
      <c r="E7" s="26">
        <f>'2009'!C7</f>
        <v>273244</v>
      </c>
      <c r="F7" s="35">
        <f>'2010'!C7</f>
        <v>181149</v>
      </c>
      <c r="G7" s="26">
        <f>'2011'!C7</f>
        <v>217875</v>
      </c>
      <c r="H7" s="35">
        <f>'2012'!C7</f>
        <v>230970</v>
      </c>
      <c r="I7" s="26">
        <f>'2013'!C7</f>
        <v>280243</v>
      </c>
      <c r="J7" s="35">
        <f>'2014'!C7</f>
        <v>107779</v>
      </c>
      <c r="K7" s="26">
        <f>'2015'!C7</f>
        <v>60450</v>
      </c>
      <c r="L7" s="35">
        <f>'2016'!C7</f>
        <v>69610</v>
      </c>
      <c r="M7" s="36"/>
      <c r="N7" s="40">
        <f t="shared" si="0"/>
        <v>-0.83657974866007601</v>
      </c>
    </row>
    <row r="8" spans="1:14" x14ac:dyDescent="0.2">
      <c r="A8" s="5" t="s">
        <v>101</v>
      </c>
      <c r="B8" s="35">
        <f>'2006'!C8</f>
        <v>0</v>
      </c>
      <c r="C8" s="26">
        <f>'2007'!C8</f>
        <v>0</v>
      </c>
      <c r="D8" s="35">
        <f>'2008'!C8</f>
        <v>0</v>
      </c>
      <c r="E8" s="26">
        <f>'2009'!C8</f>
        <v>0</v>
      </c>
      <c r="F8" s="35">
        <f>'2010'!C8</f>
        <v>0</v>
      </c>
      <c r="G8" s="26">
        <f>'2011'!C8</f>
        <v>0</v>
      </c>
      <c r="H8" s="35">
        <f>'2012'!C8</f>
        <v>0</v>
      </c>
      <c r="I8" s="26">
        <f>'2013'!C8</f>
        <v>0</v>
      </c>
      <c r="J8" s="35">
        <f>'2014'!C8</f>
        <v>0</v>
      </c>
      <c r="K8" s="26">
        <f>'2015'!C8</f>
        <v>0</v>
      </c>
      <c r="L8" s="35">
        <f>'2016'!C8</f>
        <v>0</v>
      </c>
      <c r="M8" s="26"/>
      <c r="N8" s="40"/>
    </row>
    <row r="9" spans="1:14" x14ac:dyDescent="0.2">
      <c r="A9" s="9" t="s">
        <v>102</v>
      </c>
      <c r="B9" s="35">
        <f>'2006'!C9</f>
        <v>9095051.4000000004</v>
      </c>
      <c r="C9" s="26">
        <f>'2007'!C9</f>
        <v>11640539.5</v>
      </c>
      <c r="D9" s="35">
        <f>'2008'!C9</f>
        <v>13929296</v>
      </c>
      <c r="E9" s="26">
        <f>'2009'!C9</f>
        <v>14077469.300000001</v>
      </c>
      <c r="F9" s="35">
        <f>'2010'!C9</f>
        <v>14641110</v>
      </c>
      <c r="G9" s="26">
        <f>'2011'!C9</f>
        <v>13133275.4</v>
      </c>
      <c r="H9" s="35">
        <f>'2012'!C9</f>
        <v>15929286</v>
      </c>
      <c r="I9" s="26">
        <f>'2013'!C9</f>
        <v>19628289.600000001</v>
      </c>
      <c r="J9" s="35">
        <f>'2014'!C9</f>
        <v>20210484</v>
      </c>
      <c r="K9" s="26">
        <f>'2015'!C9</f>
        <v>18291960</v>
      </c>
      <c r="L9" s="35">
        <f>'2016'!C9</f>
        <v>24814248.300000001</v>
      </c>
      <c r="M9" s="37"/>
      <c r="N9" s="40">
        <f t="shared" si="0"/>
        <v>1.7283241411917694</v>
      </c>
    </row>
    <row r="10" spans="1:14" x14ac:dyDescent="0.2">
      <c r="A10" s="5" t="s">
        <v>103</v>
      </c>
      <c r="B10" s="35">
        <f>'2006'!C10</f>
        <v>12606.300000000001</v>
      </c>
      <c r="C10" s="26">
        <f>'2007'!C10</f>
        <v>13443.2</v>
      </c>
      <c r="D10" s="35">
        <f>'2008'!C10</f>
        <v>10964.300000000001</v>
      </c>
      <c r="E10" s="26">
        <f>'2009'!C10</f>
        <v>11523.1</v>
      </c>
      <c r="F10" s="35">
        <f>'2010'!C10</f>
        <v>15732.100000000002</v>
      </c>
      <c r="G10" s="26">
        <f>'2011'!C10</f>
        <v>12443.1</v>
      </c>
      <c r="H10" s="35">
        <f>'2012'!C10</f>
        <v>16716.900000000001</v>
      </c>
      <c r="I10" s="26">
        <f>'2013'!C10</f>
        <v>22322.600000000002</v>
      </c>
      <c r="J10" s="35">
        <f>'2014'!C10</f>
        <v>15032.300000000001</v>
      </c>
      <c r="K10" s="26">
        <f>'2015'!C10</f>
        <v>18413.7</v>
      </c>
      <c r="L10" s="35">
        <f>'2016'!C10</f>
        <v>15010</v>
      </c>
      <c r="M10" s="36"/>
      <c r="N10" s="40">
        <f t="shared" si="0"/>
        <v>0.19067450401783226</v>
      </c>
    </row>
    <row r="11" spans="1:14" x14ac:dyDescent="0.2">
      <c r="A11" s="9" t="s">
        <v>104</v>
      </c>
      <c r="B11" s="35">
        <f>'2006'!C11</f>
        <v>5098563.8</v>
      </c>
      <c r="C11" s="26">
        <f>'2007'!C11</f>
        <v>4816980.5</v>
      </c>
      <c r="D11" s="35">
        <f>'2008'!C11</f>
        <v>4960731.2</v>
      </c>
      <c r="E11" s="26">
        <f>'2009'!C11</f>
        <v>4978435.2</v>
      </c>
      <c r="F11" s="35">
        <f>'2010'!C11</f>
        <v>5253411.4000000004</v>
      </c>
      <c r="G11" s="26">
        <f>'2011'!C11</f>
        <v>5224185.1000000006</v>
      </c>
      <c r="H11" s="35">
        <f>'2012'!C11</f>
        <v>4884239.3000000007</v>
      </c>
      <c r="I11" s="26">
        <f>'2013'!C11</f>
        <v>5058307.3</v>
      </c>
      <c r="J11" s="35">
        <f>'2014'!C11</f>
        <v>5067578.3</v>
      </c>
      <c r="K11" s="26">
        <f>'2015'!C11</f>
        <v>5428236.7999999998</v>
      </c>
      <c r="L11" s="35">
        <f>'2016'!C11</f>
        <v>5404381.7000000002</v>
      </c>
      <c r="M11" s="37"/>
      <c r="N11" s="40">
        <f t="shared" si="0"/>
        <v>5.998118528986543E-2</v>
      </c>
    </row>
    <row r="12" spans="1:14" x14ac:dyDescent="0.2">
      <c r="A12" s="9" t="s">
        <v>105</v>
      </c>
      <c r="B12" s="35">
        <f>'2006'!C12</f>
        <v>31076185.899999999</v>
      </c>
      <c r="C12" s="26">
        <f>'2007'!C12</f>
        <v>31958727.100000001</v>
      </c>
      <c r="D12" s="35">
        <f>'2008'!C12</f>
        <v>33762093.799999997</v>
      </c>
      <c r="E12" s="26">
        <f>'2009'!C12</f>
        <v>34906199.5</v>
      </c>
      <c r="F12" s="35">
        <f>'2010'!C12</f>
        <v>37090746.600000001</v>
      </c>
      <c r="G12" s="26">
        <f>'2011'!C12</f>
        <v>38479520.599999994</v>
      </c>
      <c r="H12" s="35">
        <f>'2012'!C12</f>
        <v>39383019.599999994</v>
      </c>
      <c r="I12" s="26">
        <f>'2013'!C12</f>
        <v>38090785.399999999</v>
      </c>
      <c r="J12" s="35">
        <f>'2014'!C12</f>
        <v>37816804.200000003</v>
      </c>
      <c r="K12" s="26">
        <f>'2015'!C12</f>
        <v>39862777.520000003</v>
      </c>
      <c r="L12" s="35">
        <f>'2016'!C12</f>
        <v>40548859.799999997</v>
      </c>
      <c r="M12" s="37"/>
      <c r="N12" s="40">
        <f t="shared" si="0"/>
        <v>0.30482099477980013</v>
      </c>
    </row>
    <row r="13" spans="1:14" x14ac:dyDescent="0.2">
      <c r="A13" s="5" t="s">
        <v>106</v>
      </c>
      <c r="B13" s="35">
        <f>'2006'!C13</f>
        <v>58163.3</v>
      </c>
      <c r="C13" s="26">
        <f>'2007'!C13</f>
        <v>61042.700000000004</v>
      </c>
      <c r="D13" s="35">
        <f>'2008'!C13</f>
        <v>52036.5</v>
      </c>
      <c r="E13" s="26">
        <f>'2009'!C13</f>
        <v>65118.400000000001</v>
      </c>
      <c r="F13" s="35">
        <f>'2010'!C13</f>
        <v>53726.1</v>
      </c>
      <c r="G13" s="26">
        <f>'2011'!C13</f>
        <v>68397.7</v>
      </c>
      <c r="H13" s="35">
        <f>'2012'!C13</f>
        <v>58066</v>
      </c>
      <c r="I13" s="26">
        <f>'2013'!C13</f>
        <v>63781.200000000004</v>
      </c>
      <c r="J13" s="35">
        <f>'2014'!C13</f>
        <v>21309.200000000001</v>
      </c>
      <c r="K13" s="26">
        <f>'2015'!C13</f>
        <v>9534.1</v>
      </c>
      <c r="L13" s="35">
        <f>'2016'!C13</f>
        <v>6139.6</v>
      </c>
      <c r="M13" s="36"/>
      <c r="N13" s="40">
        <f t="shared" si="0"/>
        <v>-0.89444202787668514</v>
      </c>
    </row>
    <row r="14" spans="1:14" x14ac:dyDescent="0.2">
      <c r="A14" s="9" t="s">
        <v>107</v>
      </c>
      <c r="B14" s="35">
        <f>'2006'!C14</f>
        <v>504962.60000000003</v>
      </c>
      <c r="C14" s="26">
        <f>'2007'!C14</f>
        <v>447033.4</v>
      </c>
      <c r="D14" s="35">
        <f>'2008'!C14</f>
        <v>438174.5</v>
      </c>
      <c r="E14" s="26">
        <f>'2009'!C14</f>
        <v>341639.10000000003</v>
      </c>
      <c r="F14" s="35">
        <f>'2010'!C14</f>
        <v>342986.8</v>
      </c>
      <c r="G14" s="26">
        <f>'2011'!C14</f>
        <v>390809.2</v>
      </c>
      <c r="H14" s="35">
        <f>'2012'!C14</f>
        <v>489593.4</v>
      </c>
      <c r="I14" s="26">
        <f>'2013'!C14</f>
        <v>607899.4</v>
      </c>
      <c r="J14" s="35">
        <f>'2014'!C14</f>
        <v>537023.5</v>
      </c>
      <c r="K14" s="26">
        <f>'2015'!C14</f>
        <v>415619.4</v>
      </c>
      <c r="L14" s="35">
        <f>'2016'!C14</f>
        <v>320859.2</v>
      </c>
      <c r="M14" s="37"/>
      <c r="N14" s="40">
        <f t="shared" si="0"/>
        <v>-0.36458818930352466</v>
      </c>
    </row>
    <row r="15" spans="1:14" x14ac:dyDescent="0.2">
      <c r="A15" s="9" t="s">
        <v>108</v>
      </c>
      <c r="B15" s="35">
        <f>'2006'!C15</f>
        <v>14165538.800000001</v>
      </c>
      <c r="C15" s="26">
        <f>'2007'!C15</f>
        <v>13439784.699999999</v>
      </c>
      <c r="D15" s="35">
        <f>'2008'!C15</f>
        <v>14117710.5</v>
      </c>
      <c r="E15" s="26">
        <f>'2009'!C15</f>
        <v>13963378.700000001</v>
      </c>
      <c r="F15" s="35">
        <f>'2010'!C15</f>
        <v>14062405.6</v>
      </c>
      <c r="G15" s="26">
        <f>'2011'!C15</f>
        <v>13825499.9</v>
      </c>
      <c r="H15" s="35">
        <f>'2012'!C15</f>
        <v>12721583</v>
      </c>
      <c r="I15" s="26">
        <f>'2013'!C15</f>
        <v>13783689.199999999</v>
      </c>
      <c r="J15" s="35">
        <f>'2014'!C15</f>
        <v>12367330.300000001</v>
      </c>
      <c r="K15" s="26">
        <f>'2015'!C15</f>
        <v>12872604.699999999</v>
      </c>
      <c r="L15" s="35">
        <f>'2016'!C15</f>
        <v>13085335.9</v>
      </c>
      <c r="M15" s="37"/>
      <c r="N15" s="40">
        <f t="shared" si="0"/>
        <v>-7.6255687499864125E-2</v>
      </c>
    </row>
    <row r="16" spans="1:14" x14ac:dyDescent="0.2">
      <c r="A16" s="5" t="s">
        <v>109</v>
      </c>
      <c r="B16" s="35">
        <f>'2006'!C16</f>
        <v>0</v>
      </c>
      <c r="C16" s="26">
        <f>'2007'!C16</f>
        <v>0</v>
      </c>
      <c r="D16" s="35">
        <f>'2008'!C16</f>
        <v>0</v>
      </c>
      <c r="E16" s="26">
        <f>'2009'!C16</f>
        <v>0</v>
      </c>
      <c r="F16" s="35">
        <f>'2010'!C16</f>
        <v>0</v>
      </c>
      <c r="G16" s="26">
        <f>'2011'!C16</f>
        <v>0</v>
      </c>
      <c r="H16" s="35">
        <f>'2012'!C16</f>
        <v>427.8</v>
      </c>
      <c r="I16" s="26">
        <f>'2013'!C16</f>
        <v>0</v>
      </c>
      <c r="J16" s="35">
        <f>'2014'!C16</f>
        <v>166.60000000000002</v>
      </c>
      <c r="K16" s="26">
        <f>'2015'!C16</f>
        <v>0</v>
      </c>
      <c r="L16" s="35">
        <f>'2016'!C16</f>
        <v>264.3</v>
      </c>
      <c r="M16" s="36"/>
      <c r="N16" s="40"/>
    </row>
    <row r="17" spans="1:14" x14ac:dyDescent="0.2">
      <c r="A17" s="9" t="s">
        <v>2</v>
      </c>
      <c r="B17" s="35">
        <f>'2006'!C17</f>
        <v>14768598</v>
      </c>
      <c r="C17" s="26">
        <f>'2007'!C17</f>
        <v>15307075</v>
      </c>
      <c r="D17" s="35">
        <f>'2008'!C17</f>
        <v>16802991</v>
      </c>
      <c r="E17" s="26">
        <f>'2009'!C17</f>
        <v>17034830</v>
      </c>
      <c r="F17" s="35">
        <f>'2010'!C17</f>
        <v>16743417</v>
      </c>
      <c r="G17" s="26">
        <f>'2011'!C17</f>
        <v>16221230</v>
      </c>
      <c r="H17" s="35">
        <f>'2012'!C17</f>
        <v>17032471</v>
      </c>
      <c r="I17" s="26">
        <f>'2013'!C17</f>
        <v>16739407</v>
      </c>
      <c r="J17" s="35">
        <f>'2014'!C17</f>
        <v>17383932</v>
      </c>
      <c r="K17" s="26">
        <f>'2015'!C17</f>
        <v>17069911</v>
      </c>
      <c r="L17" s="35">
        <f>'2016'!C17</f>
        <v>17677006</v>
      </c>
      <c r="M17" s="37"/>
      <c r="N17" s="40">
        <f t="shared" si="0"/>
        <v>0.19693189563423691</v>
      </c>
    </row>
    <row r="18" spans="1:14" x14ac:dyDescent="0.2">
      <c r="A18" s="5" t="s">
        <v>110</v>
      </c>
      <c r="B18" s="35"/>
      <c r="C18" s="26"/>
      <c r="D18" s="35"/>
      <c r="E18" s="26">
        <f>'2009'!C18</f>
        <v>685800</v>
      </c>
      <c r="F18" s="35">
        <f>'2010'!C18</f>
        <v>728706</v>
      </c>
      <c r="G18" s="26">
        <f>'2011'!C18</f>
        <v>698013</v>
      </c>
      <c r="H18" s="35">
        <f>'2012'!C18</f>
        <v>798098</v>
      </c>
      <c r="I18" s="26">
        <f>'2013'!C18</f>
        <v>828875</v>
      </c>
      <c r="J18" s="35">
        <f>'2014'!C18</f>
        <v>861198</v>
      </c>
      <c r="K18" s="26">
        <f>'2015'!C18</f>
        <v>912216</v>
      </c>
      <c r="L18" s="35">
        <f>'2016'!C18</f>
        <v>978487</v>
      </c>
      <c r="M18" s="36"/>
      <c r="N18" s="40">
        <f>IF(E18=0,0,(L18-E18)/E18)</f>
        <v>0.42678186060075823</v>
      </c>
    </row>
    <row r="19" spans="1:14" x14ac:dyDescent="0.2">
      <c r="A19" s="9" t="s">
        <v>111</v>
      </c>
      <c r="B19" s="35"/>
      <c r="C19" s="26"/>
      <c r="D19" s="35"/>
      <c r="E19" s="26">
        <f>'2009'!C19</f>
        <v>279125912</v>
      </c>
      <c r="F19" s="35">
        <f>'2010'!C19</f>
        <v>278384906</v>
      </c>
      <c r="G19" s="26">
        <f>'2011'!C19</f>
        <v>273518727</v>
      </c>
      <c r="H19" s="35">
        <f>'2012'!C19</f>
        <v>286717466</v>
      </c>
      <c r="I19" s="26">
        <f>'2013'!C19</f>
        <v>282917697</v>
      </c>
      <c r="J19" s="35">
        <f>'2014'!C19</f>
        <v>280652760</v>
      </c>
      <c r="K19" s="26">
        <f>'2015'!C19</f>
        <v>288415172</v>
      </c>
      <c r="L19" s="35">
        <f>'2016'!C19</f>
        <v>281633308</v>
      </c>
      <c r="M19" s="37"/>
      <c r="N19" s="40">
        <f>IF(E19=0,0,(L19-E19)/E19)</f>
        <v>8.9830284190885144E-3</v>
      </c>
    </row>
    <row r="20" spans="1:14" x14ac:dyDescent="0.2">
      <c r="A20" s="5" t="s">
        <v>1</v>
      </c>
      <c r="B20" s="35">
        <f>'2006'!C20</f>
        <v>15504644</v>
      </c>
      <c r="C20" s="26">
        <f>'2007'!C20</f>
        <v>10763379</v>
      </c>
      <c r="D20" s="35">
        <f>'2008'!C20</f>
        <v>12890222</v>
      </c>
      <c r="E20" s="26">
        <f>'2009'!C20</f>
        <v>12921381</v>
      </c>
      <c r="F20" s="35">
        <f>'2010'!C20</f>
        <v>14590192</v>
      </c>
      <c r="G20" s="26">
        <f>'2011'!C20</f>
        <v>7416474</v>
      </c>
      <c r="H20" s="35">
        <f>'2012'!C20</f>
        <v>7929116</v>
      </c>
      <c r="I20" s="26">
        <f>'2013'!C20</f>
        <v>5917032</v>
      </c>
      <c r="J20" s="35">
        <f>'2014'!C20</f>
        <v>6682124</v>
      </c>
      <c r="K20" s="26">
        <f>'2015'!C20</f>
        <v>5628034</v>
      </c>
      <c r="L20" s="35">
        <f>'2016'!C20</f>
        <v>10005217</v>
      </c>
      <c r="M20" s="36"/>
      <c r="N20" s="40">
        <f t="shared" si="0"/>
        <v>-0.35469547059577761</v>
      </c>
    </row>
    <row r="21" spans="1:14" x14ac:dyDescent="0.2">
      <c r="A21" s="5" t="s">
        <v>29</v>
      </c>
      <c r="B21" s="35">
        <f>'2006'!C21</f>
        <v>0</v>
      </c>
      <c r="C21" s="26">
        <f>'2007'!C21</f>
        <v>0</v>
      </c>
      <c r="D21" s="35">
        <f>'2008'!C21</f>
        <v>0</v>
      </c>
      <c r="E21" s="26">
        <f>'2009'!C21</f>
        <v>0</v>
      </c>
      <c r="F21" s="35">
        <f>'2010'!C21</f>
        <v>0</v>
      </c>
      <c r="G21" s="26">
        <f>'2011'!C21</f>
        <v>0</v>
      </c>
      <c r="H21" s="35">
        <f>'2012'!C21</f>
        <v>0</v>
      </c>
      <c r="I21" s="26">
        <f>'2013'!C21</f>
        <v>0</v>
      </c>
      <c r="J21" s="35">
        <f>'2014'!C21</f>
        <v>0</v>
      </c>
      <c r="K21" s="26">
        <f>'2015'!C21</f>
        <v>0</v>
      </c>
      <c r="L21" s="35">
        <f>'2016'!C21</f>
        <v>0</v>
      </c>
      <c r="M21" s="26"/>
      <c r="N21" s="40"/>
    </row>
    <row r="22" spans="1:14" x14ac:dyDescent="0.2">
      <c r="A22" s="5" t="s">
        <v>6</v>
      </c>
      <c r="B22" s="35">
        <f>'2006'!C22</f>
        <v>1001090</v>
      </c>
      <c r="C22" s="26">
        <f>'2007'!C22</f>
        <v>345657</v>
      </c>
      <c r="D22" s="35">
        <f>'2008'!C22</f>
        <v>512331</v>
      </c>
      <c r="E22" s="26">
        <f>'2009'!C22</f>
        <v>674650</v>
      </c>
      <c r="F22" s="35">
        <f>'2010'!C22</f>
        <v>1286330</v>
      </c>
      <c r="G22" s="26">
        <f>'2011'!C22</f>
        <v>785527</v>
      </c>
      <c r="H22" s="35">
        <f>'2012'!C22</f>
        <v>813281</v>
      </c>
      <c r="I22" s="26">
        <f>'2013'!C22</f>
        <v>334641</v>
      </c>
      <c r="J22" s="35">
        <f>'2014'!C22</f>
        <v>510654</v>
      </c>
      <c r="K22" s="26">
        <f>'2015'!C22</f>
        <v>183530</v>
      </c>
      <c r="L22" s="35">
        <f>'2016'!C22</f>
        <v>714676</v>
      </c>
      <c r="M22" s="36"/>
      <c r="N22" s="40">
        <f t="shared" si="0"/>
        <v>-0.2861021486579628</v>
      </c>
    </row>
    <row r="23" spans="1:14" x14ac:dyDescent="0.2">
      <c r="A23" s="5" t="s">
        <v>25</v>
      </c>
      <c r="B23" s="35">
        <f>'2006'!C23</f>
        <v>186530</v>
      </c>
      <c r="C23" s="26">
        <f>'2007'!C23</f>
        <v>270930</v>
      </c>
      <c r="D23" s="35">
        <f>'2008'!C23</f>
        <v>114204</v>
      </c>
      <c r="E23" s="26">
        <f>'2009'!C23</f>
        <v>110322</v>
      </c>
      <c r="F23" s="35">
        <f>'2010'!C23</f>
        <v>130674</v>
      </c>
      <c r="G23" s="26">
        <f>'2011'!C23</f>
        <v>91884</v>
      </c>
      <c r="H23" s="35">
        <f>'2012'!C23</f>
        <v>2470</v>
      </c>
      <c r="I23" s="26">
        <f>'2013'!C23</f>
        <v>0</v>
      </c>
      <c r="J23" s="35">
        <f>'2014'!C23</f>
        <v>5680</v>
      </c>
      <c r="K23" s="26">
        <f>'2015'!C23</f>
        <v>0</v>
      </c>
      <c r="L23" s="35">
        <f>'2016'!C23</f>
        <v>245070</v>
      </c>
      <c r="M23" s="36"/>
      <c r="N23" s="40">
        <f t="shared" si="0"/>
        <v>0.31383691631372967</v>
      </c>
    </row>
    <row r="24" spans="1:14" x14ac:dyDescent="0.2">
      <c r="A24" s="5" t="s">
        <v>31</v>
      </c>
      <c r="B24" s="35">
        <f>'2006'!C24</f>
        <v>216687</v>
      </c>
      <c r="C24" s="26">
        <f>'2007'!C24</f>
        <v>12828</v>
      </c>
      <c r="D24" s="35">
        <f>'2008'!C24</f>
        <v>0</v>
      </c>
      <c r="E24" s="26">
        <f>'2009'!C24</f>
        <v>0</v>
      </c>
      <c r="F24" s="35">
        <f>'2010'!C24</f>
        <v>0</v>
      </c>
      <c r="G24" s="26">
        <f>'2011'!C24</f>
        <v>0</v>
      </c>
      <c r="H24" s="35">
        <f>'2012'!C24</f>
        <v>0</v>
      </c>
      <c r="I24" s="26">
        <f>'2013'!C24</f>
        <v>0</v>
      </c>
      <c r="J24" s="35">
        <f>'2014'!C24</f>
        <v>0</v>
      </c>
      <c r="K24" s="26">
        <f>'2015'!C24</f>
        <v>0</v>
      </c>
      <c r="L24" s="35">
        <f>'2016'!C24</f>
        <v>0</v>
      </c>
      <c r="M24" s="26"/>
      <c r="N24" s="40">
        <f t="shared" si="0"/>
        <v>-1</v>
      </c>
    </row>
    <row r="25" spans="1:14" x14ac:dyDescent="0.2">
      <c r="A25" s="5" t="s">
        <v>33</v>
      </c>
      <c r="B25" s="35">
        <f>'2006'!C25</f>
        <v>0</v>
      </c>
      <c r="C25" s="26">
        <f>'2007'!C25</f>
        <v>0</v>
      </c>
      <c r="D25" s="35">
        <f>'2008'!C25</f>
        <v>0</v>
      </c>
      <c r="E25" s="26">
        <f>'2009'!C25</f>
        <v>0</v>
      </c>
      <c r="F25" s="35">
        <f>'2010'!C25</f>
        <v>0</v>
      </c>
      <c r="G25" s="26">
        <f>'2011'!C25</f>
        <v>0</v>
      </c>
      <c r="H25" s="35">
        <f>'2012'!C25</f>
        <v>0</v>
      </c>
      <c r="I25" s="26">
        <f>'2013'!C25</f>
        <v>0</v>
      </c>
      <c r="J25" s="35">
        <f>'2014'!C25</f>
        <v>0</v>
      </c>
      <c r="K25" s="26">
        <f>'2015'!C25</f>
        <v>0</v>
      </c>
      <c r="L25" s="35">
        <f>'2016'!C25</f>
        <v>0</v>
      </c>
      <c r="M25" s="26"/>
      <c r="N25" s="40"/>
    </row>
    <row r="26" spans="1:14" x14ac:dyDescent="0.2">
      <c r="A26" s="5" t="s">
        <v>34</v>
      </c>
      <c r="B26" s="35">
        <f>'2006'!C26</f>
        <v>0</v>
      </c>
      <c r="C26" s="26">
        <f>'2007'!C26</f>
        <v>0</v>
      </c>
      <c r="D26" s="35">
        <f>'2008'!C26</f>
        <v>0</v>
      </c>
      <c r="E26" s="26">
        <f>'2009'!C26</f>
        <v>0</v>
      </c>
      <c r="F26" s="35">
        <f>'2010'!C26</f>
        <v>42184</v>
      </c>
      <c r="G26" s="26">
        <f>'2011'!C26</f>
        <v>69550</v>
      </c>
      <c r="H26" s="35">
        <f>'2012'!C26</f>
        <v>115477</v>
      </c>
      <c r="I26" s="26">
        <f>'2013'!C26</f>
        <v>0</v>
      </c>
      <c r="J26" s="35">
        <f>'2014'!C26</f>
        <v>0</v>
      </c>
      <c r="K26" s="26">
        <f>'2015'!C26</f>
        <v>0</v>
      </c>
      <c r="L26" s="35">
        <f>'2016'!C26</f>
        <v>625</v>
      </c>
      <c r="M26" s="26"/>
      <c r="N26" s="40"/>
    </row>
    <row r="27" spans="1:14" x14ac:dyDescent="0.2">
      <c r="A27" s="5" t="s">
        <v>35</v>
      </c>
      <c r="B27" s="35">
        <f>'2006'!C27</f>
        <v>0</v>
      </c>
      <c r="C27" s="26">
        <f>'2007'!C27</f>
        <v>0</v>
      </c>
      <c r="D27" s="35">
        <f>'2008'!C27</f>
        <v>0</v>
      </c>
      <c r="E27" s="26">
        <f>'2009'!C27</f>
        <v>0</v>
      </c>
      <c r="F27" s="35">
        <f>'2010'!C27</f>
        <v>0</v>
      </c>
      <c r="G27" s="26">
        <f>'2011'!C27</f>
        <v>0</v>
      </c>
      <c r="H27" s="35">
        <f>'2012'!C27</f>
        <v>0</v>
      </c>
      <c r="I27" s="26">
        <f>'2013'!C27</f>
        <v>0</v>
      </c>
      <c r="J27" s="35">
        <f>'2014'!C27</f>
        <v>0</v>
      </c>
      <c r="K27" s="26">
        <f>'2015'!C27</f>
        <v>0</v>
      </c>
      <c r="L27" s="35">
        <f>'2016'!C27</f>
        <v>0</v>
      </c>
      <c r="M27" s="26"/>
      <c r="N27" s="40"/>
    </row>
    <row r="28" spans="1:14" x14ac:dyDescent="0.2">
      <c r="A28" s="5" t="s">
        <v>36</v>
      </c>
      <c r="B28" s="35">
        <f>'2006'!C28</f>
        <v>0</v>
      </c>
      <c r="C28" s="26">
        <f>'2007'!C28</f>
        <v>0</v>
      </c>
      <c r="D28" s="35">
        <f>'2008'!C28</f>
        <v>0</v>
      </c>
      <c r="E28" s="26">
        <f>'2009'!C28</f>
        <v>0</v>
      </c>
      <c r="F28" s="35">
        <f>'2010'!C28</f>
        <v>0</v>
      </c>
      <c r="G28" s="26">
        <f>'2011'!C28</f>
        <v>0</v>
      </c>
      <c r="H28" s="35">
        <f>'2012'!C28</f>
        <v>0</v>
      </c>
      <c r="I28" s="26">
        <f>'2013'!C28</f>
        <v>0</v>
      </c>
      <c r="J28" s="35">
        <f>'2014'!C28</f>
        <v>0</v>
      </c>
      <c r="K28" s="26">
        <f>'2015'!C28</f>
        <v>0</v>
      </c>
      <c r="L28" s="35">
        <f>'2016'!C28</f>
        <v>0</v>
      </c>
      <c r="M28" s="26"/>
      <c r="N28" s="40"/>
    </row>
    <row r="29" spans="1:14" x14ac:dyDescent="0.2">
      <c r="A29" s="9" t="s">
        <v>56</v>
      </c>
      <c r="B29" s="35">
        <f>'2006'!C29</f>
        <v>9355159</v>
      </c>
      <c r="C29" s="26">
        <f>'2007'!C29</f>
        <v>9292836</v>
      </c>
      <c r="D29" s="35">
        <f>'2008'!C29</f>
        <v>9968154</v>
      </c>
      <c r="E29" s="26">
        <f>'2009'!C29</f>
        <v>9566459</v>
      </c>
      <c r="F29" s="35">
        <f>'2010'!C29</f>
        <v>10688733</v>
      </c>
      <c r="G29" s="26">
        <f>'2011'!C29</f>
        <v>9144635</v>
      </c>
      <c r="H29" s="35">
        <f>'2012'!C29</f>
        <v>10468523</v>
      </c>
      <c r="I29" s="26">
        <f>'2013'!C29</f>
        <v>10457944</v>
      </c>
      <c r="J29" s="35">
        <f>'2014'!C29</f>
        <v>10773039</v>
      </c>
      <c r="K29" s="26">
        <f>'2015'!C29</f>
        <v>11466048</v>
      </c>
      <c r="L29" s="35">
        <f>'2016'!C29</f>
        <v>11317487</v>
      </c>
      <c r="M29" s="28"/>
      <c r="N29" s="40">
        <f t="shared" si="0"/>
        <v>0.20975891484046397</v>
      </c>
    </row>
    <row r="30" spans="1:14" x14ac:dyDescent="0.2">
      <c r="A30" s="9" t="s">
        <v>57</v>
      </c>
      <c r="B30" s="35">
        <f>'2006'!C30</f>
        <v>4476165</v>
      </c>
      <c r="C30" s="26">
        <f>'2007'!C30</f>
        <v>4368814</v>
      </c>
      <c r="D30" s="35">
        <f>'2008'!C30</f>
        <v>5297573</v>
      </c>
      <c r="E30" s="26">
        <f>'2009'!C30</f>
        <v>4156966</v>
      </c>
      <c r="F30" s="35">
        <f>'2010'!C30</f>
        <v>4210129</v>
      </c>
      <c r="G30" s="26">
        <f>'2011'!C30</f>
        <v>4216862</v>
      </c>
      <c r="H30" s="35">
        <f>'2012'!C30</f>
        <v>4992492</v>
      </c>
      <c r="I30" s="26">
        <f>'2013'!C30</f>
        <v>5114999</v>
      </c>
      <c r="J30" s="35">
        <f>'2014'!C30</f>
        <v>4927186</v>
      </c>
      <c r="K30" s="26">
        <f>'2015'!C30</f>
        <v>4955157</v>
      </c>
      <c r="L30" s="35">
        <f>'2016'!C30</f>
        <v>5222815</v>
      </c>
      <c r="M30" s="28"/>
      <c r="N30" s="40">
        <f t="shared" si="0"/>
        <v>0.16680573660711792</v>
      </c>
    </row>
    <row r="31" spans="1:14" x14ac:dyDescent="0.2">
      <c r="A31" s="9" t="s">
        <v>42</v>
      </c>
      <c r="B31" s="35">
        <f>'2006'!C31</f>
        <v>2446933</v>
      </c>
      <c r="C31" s="26">
        <f>'2007'!C31</f>
        <v>3275876</v>
      </c>
      <c r="D31" s="35">
        <f>'2008'!C31</f>
        <v>3878951</v>
      </c>
      <c r="E31" s="26">
        <f>'2009'!C31</f>
        <v>2632859</v>
      </c>
      <c r="F31" s="35">
        <f>'2010'!C31</f>
        <v>4346072</v>
      </c>
      <c r="G31" s="26">
        <f>'2011'!C31</f>
        <v>4274967</v>
      </c>
      <c r="H31" s="35">
        <f>'2012'!C31</f>
        <v>3981709</v>
      </c>
      <c r="I31" s="26">
        <f>'2013'!C31</f>
        <v>4623663</v>
      </c>
      <c r="J31" s="35">
        <f>'2014'!C31</f>
        <v>4721615</v>
      </c>
      <c r="K31" s="26">
        <f>'2015'!C31</f>
        <v>4534717</v>
      </c>
      <c r="L31" s="35">
        <f>'2016'!C31</f>
        <v>4682908</v>
      </c>
      <c r="M31" s="28"/>
      <c r="N31" s="40">
        <f t="shared" si="0"/>
        <v>0.91378676898795352</v>
      </c>
    </row>
    <row r="32" spans="1:14" x14ac:dyDescent="0.2">
      <c r="A32" s="5" t="s">
        <v>43</v>
      </c>
      <c r="B32" s="35">
        <f>'2006'!C32</f>
        <v>262828</v>
      </c>
      <c r="C32" s="26">
        <f>'2007'!C32</f>
        <v>158837</v>
      </c>
      <c r="D32" s="35">
        <f>'2008'!C32</f>
        <v>266383</v>
      </c>
      <c r="E32" s="26">
        <f>'2009'!C32</f>
        <v>218202</v>
      </c>
      <c r="F32" s="35">
        <f>'2010'!C32</f>
        <v>206436</v>
      </c>
      <c r="G32" s="26">
        <f>'2011'!C32</f>
        <v>145051</v>
      </c>
      <c r="H32" s="35">
        <f>'2012'!C32</f>
        <v>167694</v>
      </c>
      <c r="I32" s="26">
        <f>'2013'!C32</f>
        <v>191124</v>
      </c>
      <c r="J32" s="35">
        <f>'2014'!C32</f>
        <v>253408</v>
      </c>
      <c r="K32" s="26">
        <f>'2015'!C32</f>
        <v>157745</v>
      </c>
      <c r="L32" s="35">
        <f>'2016'!C32</f>
        <v>209241</v>
      </c>
      <c r="M32" s="26"/>
      <c r="N32" s="40">
        <f t="shared" si="0"/>
        <v>-0.20388619172995268</v>
      </c>
    </row>
    <row r="33" spans="1:14" x14ac:dyDescent="0.2">
      <c r="A33" s="5" t="s">
        <v>44</v>
      </c>
      <c r="B33" s="35">
        <f>'2006'!C33</f>
        <v>35014</v>
      </c>
      <c r="C33" s="26">
        <f>'2007'!C33</f>
        <v>35000</v>
      </c>
      <c r="D33" s="35">
        <f>'2008'!C33</f>
        <v>25032</v>
      </c>
      <c r="E33" s="26">
        <f>'2009'!C33</f>
        <v>32676</v>
      </c>
      <c r="F33" s="35">
        <f>'2010'!C33</f>
        <v>17528</v>
      </c>
      <c r="G33" s="26">
        <f>'2011'!C33</f>
        <v>21595</v>
      </c>
      <c r="H33" s="35">
        <f>'2012'!C33</f>
        <v>9060</v>
      </c>
      <c r="I33" s="26">
        <f>'2013'!C33</f>
        <v>12894</v>
      </c>
      <c r="J33" s="35">
        <f>'2014'!C33</f>
        <v>16094</v>
      </c>
      <c r="K33" s="26">
        <f>'2015'!C33</f>
        <v>5950</v>
      </c>
      <c r="L33" s="35">
        <f>'2016'!C33</f>
        <v>7896</v>
      </c>
      <c r="M33" s="26"/>
      <c r="N33" s="40">
        <f t="shared" si="0"/>
        <v>-0.7744902039184326</v>
      </c>
    </row>
    <row r="34" spans="1:14" x14ac:dyDescent="0.2">
      <c r="A34" s="5" t="s">
        <v>45</v>
      </c>
      <c r="B34" s="35">
        <f>'2006'!C34</f>
        <v>33653</v>
      </c>
      <c r="C34" s="26">
        <f>'2007'!C34</f>
        <v>25392</v>
      </c>
      <c r="D34" s="35">
        <f>'2008'!C34</f>
        <v>26213</v>
      </c>
      <c r="E34" s="26">
        <f>'2009'!C34</f>
        <v>28883</v>
      </c>
      <c r="F34" s="35">
        <f>'2010'!C34</f>
        <v>23739</v>
      </c>
      <c r="G34" s="26">
        <f>'2011'!C34</f>
        <v>24686</v>
      </c>
      <c r="H34" s="35">
        <f>'2012'!C34</f>
        <v>4006</v>
      </c>
      <c r="I34" s="26">
        <f>'2013'!C34</f>
        <v>32148</v>
      </c>
      <c r="J34" s="35">
        <f>'2014'!C34</f>
        <v>30520</v>
      </c>
      <c r="K34" s="26">
        <f>'2015'!C34</f>
        <v>3800</v>
      </c>
      <c r="L34" s="35">
        <f>'2016'!C34</f>
        <v>26677</v>
      </c>
      <c r="M34" s="26"/>
      <c r="N34" s="40">
        <f t="shared" si="0"/>
        <v>-0.20729206905773631</v>
      </c>
    </row>
    <row r="35" spans="1:14" x14ac:dyDescent="0.2">
      <c r="A35" s="5" t="s">
        <v>46</v>
      </c>
      <c r="B35" s="35">
        <f>'2006'!C35</f>
        <v>15355</v>
      </c>
      <c r="C35" s="26">
        <f>'2007'!C35</f>
        <v>8298</v>
      </c>
      <c r="D35" s="35">
        <f>'2008'!C35</f>
        <v>6810</v>
      </c>
      <c r="E35" s="26">
        <f>'2009'!C35</f>
        <v>12889</v>
      </c>
      <c r="F35" s="35">
        <f>'2010'!C35</f>
        <v>12452</v>
      </c>
      <c r="G35" s="26">
        <f>'2011'!C35</f>
        <v>7758</v>
      </c>
      <c r="H35" s="35">
        <f>'2012'!C35</f>
        <v>4243</v>
      </c>
      <c r="I35" s="26">
        <f>'2013'!C35</f>
        <v>4257</v>
      </c>
      <c r="J35" s="35">
        <f>'2014'!C35</f>
        <v>6123</v>
      </c>
      <c r="K35" s="26">
        <f>'2015'!C35</f>
        <v>1900</v>
      </c>
      <c r="L35" s="35">
        <f>'2016'!C35</f>
        <v>5105</v>
      </c>
      <c r="M35" s="26"/>
      <c r="N35" s="40">
        <f t="shared" si="0"/>
        <v>-0.66753500488440243</v>
      </c>
    </row>
    <row r="36" spans="1:14" x14ac:dyDescent="0.2">
      <c r="A36" s="5" t="s">
        <v>47</v>
      </c>
      <c r="B36" s="35">
        <f>'2006'!C36</f>
        <v>0</v>
      </c>
      <c r="C36" s="26">
        <f>'2007'!C36</f>
        <v>0</v>
      </c>
      <c r="D36" s="35">
        <f>'2008'!C36</f>
        <v>0</v>
      </c>
      <c r="E36" s="26">
        <f>'2009'!C36</f>
        <v>0</v>
      </c>
      <c r="F36" s="35">
        <f>'2010'!C36</f>
        <v>0</v>
      </c>
      <c r="G36" s="26">
        <f>'2011'!C36</f>
        <v>0</v>
      </c>
      <c r="H36" s="35">
        <f>'2012'!C36</f>
        <v>0</v>
      </c>
      <c r="I36" s="26">
        <f>'2013'!C36</f>
        <v>0</v>
      </c>
      <c r="J36" s="35">
        <f>'2014'!C36</f>
        <v>0</v>
      </c>
      <c r="K36" s="26">
        <f>'2015'!C36</f>
        <v>0</v>
      </c>
      <c r="L36" s="35">
        <f>'2016'!C36</f>
        <v>0</v>
      </c>
      <c r="M36" s="26"/>
      <c r="N36" s="40"/>
    </row>
    <row r="37" spans="1:14" x14ac:dyDescent="0.2">
      <c r="A37" s="5" t="s">
        <v>48</v>
      </c>
      <c r="B37" s="35"/>
      <c r="C37" s="26"/>
      <c r="D37" s="35"/>
      <c r="E37" s="26"/>
      <c r="F37" s="35"/>
      <c r="G37" s="26">
        <f>'2011'!C37</f>
        <v>93168</v>
      </c>
      <c r="H37" s="35">
        <f>'2012'!C37</f>
        <v>85474</v>
      </c>
      <c r="I37" s="26">
        <f>'2013'!C37</f>
        <v>102505</v>
      </c>
      <c r="J37" s="35">
        <f>'2014'!C37</f>
        <v>89595</v>
      </c>
      <c r="K37" s="26">
        <f>'2015'!C37</f>
        <v>69165</v>
      </c>
      <c r="L37" s="35">
        <f>'2016'!C37</f>
        <v>87049</v>
      </c>
      <c r="M37" s="26"/>
      <c r="N37" s="40">
        <f>IF(G37=0,0,(L37-G37)/G37)</f>
        <v>-6.5677056500085873E-2</v>
      </c>
    </row>
    <row r="38" spans="1:14" x14ac:dyDescent="0.2">
      <c r="A38" s="5" t="s">
        <v>49</v>
      </c>
      <c r="B38" s="35">
        <f>'2006'!C38</f>
        <v>139198</v>
      </c>
      <c r="C38" s="26">
        <f>'2007'!C38</f>
        <v>120517</v>
      </c>
      <c r="D38" s="35">
        <f>'2008'!C38</f>
        <v>104664</v>
      </c>
      <c r="E38" s="26">
        <f>'2009'!C38</f>
        <v>122126</v>
      </c>
      <c r="F38" s="35">
        <f>'2010'!C38</f>
        <v>68958</v>
      </c>
      <c r="G38" s="26">
        <f>'2011'!C38</f>
        <v>59450</v>
      </c>
      <c r="H38" s="35">
        <f>'2012'!C38</f>
        <v>38622</v>
      </c>
      <c r="I38" s="26">
        <f>'2013'!C38</f>
        <v>46259</v>
      </c>
      <c r="J38" s="35">
        <f>'2014'!C38</f>
        <v>98091</v>
      </c>
      <c r="K38" s="26">
        <f>'2015'!C38</f>
        <v>70030</v>
      </c>
      <c r="L38" s="35">
        <f>'2016'!C38</f>
        <v>90025</v>
      </c>
      <c r="M38" s="26"/>
      <c r="N38" s="40">
        <f t="shared" si="0"/>
        <v>-0.35325938591071709</v>
      </c>
    </row>
    <row r="39" spans="1:14" x14ac:dyDescent="0.2">
      <c r="A39" s="5" t="s">
        <v>50</v>
      </c>
      <c r="B39" s="35">
        <f>'2006'!C39</f>
        <v>19447</v>
      </c>
      <c r="C39" s="26">
        <f>'2007'!C39</f>
        <v>16956</v>
      </c>
      <c r="D39" s="35">
        <f>'2008'!C39</f>
        <v>20545</v>
      </c>
      <c r="E39" s="26">
        <f>'2009'!C39</f>
        <v>44842</v>
      </c>
      <c r="F39" s="35">
        <f>'2010'!C39</f>
        <v>28670</v>
      </c>
      <c r="G39" s="26">
        <f>'2011'!C39</f>
        <v>21170</v>
      </c>
      <c r="H39" s="35">
        <f>'2012'!C39</f>
        <v>22586</v>
      </c>
      <c r="I39" s="26">
        <f>'2013'!C39</f>
        <v>32607</v>
      </c>
      <c r="J39" s="35">
        <f>'2014'!C39</f>
        <v>40807</v>
      </c>
      <c r="K39" s="26">
        <f>'2015'!C39</f>
        <v>31162</v>
      </c>
      <c r="L39" s="35">
        <f>'2016'!C39</f>
        <v>23250</v>
      </c>
      <c r="M39" s="26"/>
      <c r="N39" s="40">
        <f t="shared" si="0"/>
        <v>0.19555715534529747</v>
      </c>
    </row>
    <row r="40" spans="1:14" x14ac:dyDescent="0.2">
      <c r="A40" s="5" t="s">
        <v>51</v>
      </c>
      <c r="B40" s="35">
        <f>'2006'!C40</f>
        <v>10806</v>
      </c>
      <c r="C40" s="26">
        <f>'2007'!C40</f>
        <v>9614</v>
      </c>
      <c r="D40" s="35">
        <f>'2008'!C40</f>
        <v>5497</v>
      </c>
      <c r="E40" s="26">
        <f>'2009'!C40</f>
        <v>8749</v>
      </c>
      <c r="F40" s="35">
        <f>'2010'!C40</f>
        <v>3107</v>
      </c>
      <c r="G40" s="26">
        <f>'2011'!C40</f>
        <v>3459</v>
      </c>
      <c r="H40" s="35">
        <f>'2012'!C40</f>
        <v>3915</v>
      </c>
      <c r="I40" s="26">
        <f>'2013'!C40</f>
        <v>6473</v>
      </c>
      <c r="J40" s="35">
        <f>'2014'!C40</f>
        <v>6454</v>
      </c>
      <c r="K40" s="26">
        <f>'2015'!C40</f>
        <v>4636</v>
      </c>
      <c r="L40" s="35">
        <f>'2016'!C40</f>
        <v>4542</v>
      </c>
      <c r="M40" s="26"/>
      <c r="N40" s="40">
        <f t="shared" si="0"/>
        <v>-0.57967795669072741</v>
      </c>
    </row>
    <row r="41" spans="1:14" x14ac:dyDescent="0.2">
      <c r="A41" s="5" t="s">
        <v>52</v>
      </c>
      <c r="B41" s="35">
        <f>'2006'!C41</f>
        <v>688</v>
      </c>
      <c r="C41" s="26">
        <f>'2007'!C41</f>
        <v>1109</v>
      </c>
      <c r="D41" s="35">
        <f>'2008'!C41</f>
        <v>244</v>
      </c>
      <c r="E41" s="26">
        <f>'2009'!C41</f>
        <v>291</v>
      </c>
      <c r="F41" s="35">
        <f>'2010'!C41</f>
        <v>336</v>
      </c>
      <c r="G41" s="26">
        <f>'2011'!C41</f>
        <v>351</v>
      </c>
      <c r="H41" s="35">
        <f>'2012'!C41</f>
        <v>0</v>
      </c>
      <c r="I41" s="26">
        <f>'2013'!C41</f>
        <v>225</v>
      </c>
      <c r="J41" s="35">
        <f>'2014'!C41</f>
        <v>337</v>
      </c>
      <c r="K41" s="26">
        <f>'2015'!C41</f>
        <v>159</v>
      </c>
      <c r="L41" s="35">
        <f>'2016'!C41</f>
        <v>430</v>
      </c>
      <c r="M41" s="26"/>
      <c r="N41" s="40">
        <f t="shared" si="0"/>
        <v>-0.375</v>
      </c>
    </row>
    <row r="42" spans="1:14" x14ac:dyDescent="0.2">
      <c r="A42" s="5" t="s">
        <v>53</v>
      </c>
      <c r="B42" s="35">
        <f>'2006'!C42</f>
        <v>1360</v>
      </c>
      <c r="C42" s="26">
        <f>'2007'!C42</f>
        <v>50</v>
      </c>
      <c r="D42" s="35">
        <f>'2008'!C42</f>
        <v>0</v>
      </c>
      <c r="E42" s="26">
        <f>'2009'!C42</f>
        <v>0</v>
      </c>
      <c r="F42" s="35">
        <f>'2010'!C42</f>
        <v>0</v>
      </c>
      <c r="G42" s="26">
        <f>'2011'!C42</f>
        <v>1</v>
      </c>
      <c r="H42" s="35">
        <f>'2012'!C42</f>
        <v>1</v>
      </c>
      <c r="I42" s="26">
        <f>'2013'!C42</f>
        <v>1</v>
      </c>
      <c r="J42" s="35">
        <f>'2014'!C42</f>
        <v>1</v>
      </c>
      <c r="K42" s="26">
        <f>'2015'!C42</f>
        <v>0</v>
      </c>
      <c r="L42" s="35">
        <f>'2016'!C42</f>
        <v>0</v>
      </c>
      <c r="M42" s="26"/>
      <c r="N42" s="40">
        <f t="shared" si="0"/>
        <v>-1</v>
      </c>
    </row>
    <row r="43" spans="1:14" x14ac:dyDescent="0.2">
      <c r="A43" s="5" t="s">
        <v>54</v>
      </c>
      <c r="B43" s="35">
        <f>'2006'!C43</f>
        <v>0</v>
      </c>
      <c r="C43" s="26">
        <f>'2007'!C43</f>
        <v>0</v>
      </c>
      <c r="D43" s="35">
        <f>'2008'!C43</f>
        <v>0</v>
      </c>
      <c r="E43" s="26">
        <f>'2009'!C43</f>
        <v>0</v>
      </c>
      <c r="F43" s="35">
        <f>'2010'!C43</f>
        <v>0</v>
      </c>
      <c r="G43" s="26">
        <f>'2011'!C43</f>
        <v>0</v>
      </c>
      <c r="H43" s="35">
        <f>'2012'!C43</f>
        <v>0</v>
      </c>
      <c r="I43" s="26">
        <f>'2013'!C43</f>
        <v>0</v>
      </c>
      <c r="J43" s="35">
        <f>'2014'!C43</f>
        <v>0</v>
      </c>
      <c r="K43" s="26">
        <f>'2015'!C43</f>
        <v>0</v>
      </c>
      <c r="L43" s="35">
        <f>'2016'!C43</f>
        <v>0</v>
      </c>
      <c r="M43" s="26"/>
      <c r="N43" s="40">
        <f t="shared" si="0"/>
        <v>0</v>
      </c>
    </row>
    <row r="44" spans="1:14" x14ac:dyDescent="0.2">
      <c r="A44" s="5" t="s">
        <v>86</v>
      </c>
      <c r="B44" s="35">
        <f>'2006'!C44</f>
        <v>49791</v>
      </c>
      <c r="C44" s="26">
        <f>'2007'!C44</f>
        <v>57853</v>
      </c>
      <c r="D44" s="35">
        <f>'2008'!C44</f>
        <v>89000</v>
      </c>
      <c r="E44" s="26">
        <f>'2009'!C44</f>
        <v>36429</v>
      </c>
      <c r="F44" s="35">
        <f>'2010'!C44</f>
        <v>20979</v>
      </c>
      <c r="G44" s="26">
        <f>'2011'!C44</f>
        <v>11401</v>
      </c>
      <c r="H44" s="35">
        <f>'2012'!C44</f>
        <v>10968</v>
      </c>
      <c r="I44" s="26">
        <f>'2013'!C44</f>
        <v>7844</v>
      </c>
      <c r="J44" s="35">
        <f>'2014'!C44</f>
        <v>22000</v>
      </c>
      <c r="K44" s="26">
        <f>'2015'!C44</f>
        <v>17700</v>
      </c>
      <c r="L44" s="35">
        <f>'2016'!C44</f>
        <v>6500</v>
      </c>
      <c r="M44" s="26"/>
      <c r="N44" s="40">
        <f t="shared" ref="N44" si="1">IF(B44=0,0,(L44-B44)/B44)</f>
        <v>-0.86945431905364423</v>
      </c>
    </row>
    <row r="45" spans="1:14" x14ac:dyDescent="0.2">
      <c r="A45" s="5" t="s">
        <v>80</v>
      </c>
      <c r="B45" s="35">
        <f>'2006'!C45</f>
        <v>1098139</v>
      </c>
      <c r="C45" s="26">
        <f>'2007'!C45</f>
        <v>1081068</v>
      </c>
      <c r="D45" s="35">
        <f>'2008'!C45</f>
        <v>1094674</v>
      </c>
      <c r="E45" s="26">
        <f>'2009'!C45</f>
        <v>1110097</v>
      </c>
      <c r="F45" s="35">
        <f>'2010'!C45</f>
        <v>1053381</v>
      </c>
      <c r="G45" s="26">
        <f>'2011'!C45</f>
        <v>1028669</v>
      </c>
      <c r="H45" s="35">
        <f>'2012'!C45</f>
        <v>998021</v>
      </c>
      <c r="I45" s="26">
        <f>'2013'!C45</f>
        <v>993731</v>
      </c>
      <c r="J45" s="35">
        <f>'2014'!C45</f>
        <v>966677</v>
      </c>
      <c r="K45" s="26">
        <f>'2015'!C45</f>
        <v>996137</v>
      </c>
      <c r="L45" s="35">
        <f>'2016'!C45</f>
        <v>1019288</v>
      </c>
      <c r="M45" s="26"/>
      <c r="N45" s="40">
        <f t="shared" si="0"/>
        <v>-7.1804206935551881E-2</v>
      </c>
    </row>
    <row r="46" spans="1:14" x14ac:dyDescent="0.2">
      <c r="A46" s="5" t="s">
        <v>89</v>
      </c>
      <c r="B46" s="35">
        <f>'2006'!C46</f>
        <v>4329</v>
      </c>
      <c r="C46" s="26">
        <f>'2007'!C46</f>
        <v>4713</v>
      </c>
      <c r="D46" s="35">
        <f>'2008'!C46</f>
        <v>5449</v>
      </c>
      <c r="E46" s="26">
        <f>'2009'!C46</f>
        <v>5752</v>
      </c>
      <c r="F46" s="35">
        <f>'2010'!C46</f>
        <v>7605</v>
      </c>
      <c r="G46" s="26">
        <f>'2011'!C46</f>
        <v>10422</v>
      </c>
      <c r="H46" s="35">
        <f>'2012'!C46</f>
        <v>8943</v>
      </c>
      <c r="I46" s="26">
        <f>'2013'!C46</f>
        <v>8932</v>
      </c>
      <c r="J46" s="35">
        <f>'2014'!C46</f>
        <v>6982</v>
      </c>
      <c r="K46" s="26">
        <f>'2015'!C46</f>
        <v>7803</v>
      </c>
      <c r="L46" s="35">
        <f>'2016'!C46</f>
        <v>8070</v>
      </c>
      <c r="M46" s="26"/>
      <c r="N46" s="40">
        <f t="shared" si="0"/>
        <v>0.8641718641718642</v>
      </c>
    </row>
    <row r="47" spans="1:14" x14ac:dyDescent="0.2">
      <c r="A47" s="5" t="s">
        <v>88</v>
      </c>
      <c r="B47" s="35">
        <f>'2006'!C47</f>
        <v>63556</v>
      </c>
      <c r="C47" s="26">
        <f>'2007'!C47</f>
        <v>50211</v>
      </c>
      <c r="D47" s="35">
        <f>'2008'!C47</f>
        <v>111242</v>
      </c>
      <c r="E47" s="26">
        <f>'2009'!C47</f>
        <v>83550</v>
      </c>
      <c r="F47" s="35">
        <f>'2010'!C47</f>
        <v>96440</v>
      </c>
      <c r="G47" s="26">
        <f>'2011'!C47</f>
        <v>96960</v>
      </c>
      <c r="H47" s="35">
        <f>'2012'!C47</f>
        <v>85156</v>
      </c>
      <c r="I47" s="26">
        <f>'2013'!C47</f>
        <v>129590</v>
      </c>
      <c r="J47" s="35">
        <f>'2014'!C47</f>
        <v>135705</v>
      </c>
      <c r="K47" s="26">
        <f>'2015'!C47</f>
        <v>141240</v>
      </c>
      <c r="L47" s="35">
        <f>'2016'!C47</f>
        <v>158267</v>
      </c>
      <c r="M47" s="26"/>
      <c r="N47" s="40">
        <f t="shared" si="0"/>
        <v>1.4901976209956573</v>
      </c>
    </row>
    <row r="48" spans="1:14" x14ac:dyDescent="0.2">
      <c r="A48" s="9" t="s">
        <v>92</v>
      </c>
      <c r="B48" s="35">
        <f>'2006'!C48</f>
        <v>27345</v>
      </c>
      <c r="C48" s="26">
        <f>'2007'!C48</f>
        <v>38787</v>
      </c>
      <c r="D48" s="35">
        <f>'2008'!C48</f>
        <v>60440</v>
      </c>
      <c r="E48" s="26">
        <f>'2009'!C48</f>
        <v>91910</v>
      </c>
      <c r="F48" s="35">
        <f>'2010'!C48</f>
        <v>154580</v>
      </c>
      <c r="G48" s="26">
        <f>'2011'!C48</f>
        <v>124654</v>
      </c>
      <c r="H48" s="35">
        <f>'2012'!C48</f>
        <v>75659</v>
      </c>
      <c r="I48" s="26">
        <f>'2013'!C48</f>
        <v>57365</v>
      </c>
      <c r="J48" s="35">
        <f>'2014'!C48</f>
        <v>43777</v>
      </c>
      <c r="K48" s="26">
        <f>'2015'!C48</f>
        <v>43609</v>
      </c>
      <c r="L48" s="35">
        <f>'2016'!C48</f>
        <v>48468</v>
      </c>
      <c r="M48" s="26"/>
      <c r="N48" s="40">
        <f t="shared" si="0"/>
        <v>0.77246297312122869</v>
      </c>
    </row>
    <row r="49" spans="1:14" x14ac:dyDescent="0.2">
      <c r="A49" s="5" t="s">
        <v>94</v>
      </c>
      <c r="B49" s="35">
        <f>'2006'!C49</f>
        <v>15309</v>
      </c>
      <c r="C49" s="26">
        <f>'2007'!C49</f>
        <v>64179</v>
      </c>
      <c r="D49" s="35">
        <f>'2008'!C49</f>
        <v>32373</v>
      </c>
      <c r="E49" s="26">
        <f>'2009'!C49</f>
        <v>29029</v>
      </c>
      <c r="F49" s="35">
        <f>'2010'!C49</f>
        <v>32058</v>
      </c>
      <c r="G49" s="26">
        <f>'2011'!C49</f>
        <v>18183</v>
      </c>
      <c r="H49" s="35">
        <f>'2012'!C49</f>
        <v>14428</v>
      </c>
      <c r="I49" s="26">
        <f>'2013'!C49</f>
        <v>10283</v>
      </c>
      <c r="J49" s="35">
        <f>'2014'!C49</f>
        <v>3828</v>
      </c>
      <c r="K49" s="26">
        <f>'2015'!C49</f>
        <v>4720</v>
      </c>
      <c r="L49" s="35">
        <f>'2016'!C49</f>
        <v>310</v>
      </c>
      <c r="M49" s="26"/>
      <c r="N49" s="40">
        <f t="shared" si="0"/>
        <v>-0.97975047357763412</v>
      </c>
    </row>
    <row r="50" spans="1:14" x14ac:dyDescent="0.2">
      <c r="A50" t="s">
        <v>95</v>
      </c>
    </row>
    <row r="51" spans="1:14" x14ac:dyDescent="0.2">
      <c r="A51" s="5" t="s">
        <v>83</v>
      </c>
      <c r="B51" s="35">
        <f>SUM(B4:B16)</f>
        <v>60449967.099999994</v>
      </c>
      <c r="C51" s="26">
        <f t="shared" ref="C51:L51" si="2">SUM(C4:C16)</f>
        <v>62633892.099999994</v>
      </c>
      <c r="D51" s="35">
        <f t="shared" si="2"/>
        <v>67558648.799999997</v>
      </c>
      <c r="E51" s="26">
        <f t="shared" si="2"/>
        <v>68636561.299999997</v>
      </c>
      <c r="F51" s="35">
        <f t="shared" si="2"/>
        <v>71654861.599999994</v>
      </c>
      <c r="G51" s="26">
        <f t="shared" si="2"/>
        <v>71365600</v>
      </c>
      <c r="H51" s="35">
        <f t="shared" si="2"/>
        <v>73729846.999999985</v>
      </c>
      <c r="I51" s="26">
        <f t="shared" si="2"/>
        <v>77548936.700000003</v>
      </c>
      <c r="J51" s="35">
        <f t="shared" si="2"/>
        <v>76145447.400000006</v>
      </c>
      <c r="K51" s="26">
        <f t="shared" si="2"/>
        <v>76965175.219999999</v>
      </c>
      <c r="L51" s="35">
        <f t="shared" si="2"/>
        <v>84264708.799999997</v>
      </c>
      <c r="M51" s="26"/>
      <c r="N51" s="40">
        <f t="shared" si="0"/>
        <v>0.39395789348576843</v>
      </c>
    </row>
    <row r="52" spans="1:14" x14ac:dyDescent="0.2">
      <c r="A52" s="38" t="s">
        <v>84</v>
      </c>
      <c r="B52" s="35">
        <f>B10+B11+B13+B14+B15+B16</f>
        <v>19839834.800000001</v>
      </c>
      <c r="C52" s="26">
        <f t="shared" ref="C52:L52" si="3">C10+C11+C13+C14+C15+C16</f>
        <v>18778284.5</v>
      </c>
      <c r="D52" s="35">
        <f t="shared" si="3"/>
        <v>19579617</v>
      </c>
      <c r="E52" s="26">
        <f t="shared" si="3"/>
        <v>19360094.5</v>
      </c>
      <c r="F52" s="35">
        <f t="shared" si="3"/>
        <v>19728262</v>
      </c>
      <c r="G52" s="26">
        <f t="shared" si="3"/>
        <v>19521335</v>
      </c>
      <c r="H52" s="35">
        <f t="shared" si="3"/>
        <v>18170626.400000002</v>
      </c>
      <c r="I52" s="26">
        <f t="shared" si="3"/>
        <v>19535999.699999999</v>
      </c>
      <c r="J52" s="35">
        <f t="shared" si="3"/>
        <v>18008440.200000003</v>
      </c>
      <c r="K52" s="26">
        <f t="shared" si="3"/>
        <v>18744408.699999999</v>
      </c>
      <c r="L52" s="35">
        <f t="shared" si="3"/>
        <v>18831990.699999999</v>
      </c>
      <c r="M52" s="26"/>
      <c r="N52" s="40">
        <f t="shared" si="0"/>
        <v>-5.079901673374828E-2</v>
      </c>
    </row>
    <row r="53" spans="1:14" x14ac:dyDescent="0.2">
      <c r="A53" s="38" t="s">
        <v>85</v>
      </c>
      <c r="B53" s="35">
        <f>B4+B5+B6+B7+B8+B9+B12</f>
        <v>40610132.299999997</v>
      </c>
      <c r="C53" s="26">
        <f t="shared" ref="C53:L53" si="4">C4+C5+C6+C7+C8+C9+C12</f>
        <v>43855607.600000001</v>
      </c>
      <c r="D53" s="35">
        <f t="shared" si="4"/>
        <v>47979031.799999997</v>
      </c>
      <c r="E53" s="26">
        <f t="shared" si="4"/>
        <v>49276466.799999997</v>
      </c>
      <c r="F53" s="35">
        <f t="shared" si="4"/>
        <v>51926599.600000001</v>
      </c>
      <c r="G53" s="26">
        <f t="shared" si="4"/>
        <v>51844264.999999993</v>
      </c>
      <c r="H53" s="35">
        <f t="shared" si="4"/>
        <v>55559220.599999994</v>
      </c>
      <c r="I53" s="26">
        <f t="shared" si="4"/>
        <v>58012937</v>
      </c>
      <c r="J53" s="35">
        <f t="shared" si="4"/>
        <v>58137007.200000003</v>
      </c>
      <c r="K53" s="26">
        <f t="shared" si="4"/>
        <v>58220766.520000003</v>
      </c>
      <c r="L53" s="35">
        <f t="shared" si="4"/>
        <v>65432718.099999994</v>
      </c>
      <c r="M53" s="26"/>
      <c r="N53" s="40">
        <f t="shared" si="0"/>
        <v>0.61124119509455521</v>
      </c>
    </row>
    <row r="54" spans="1:14" x14ac:dyDescent="0.2">
      <c r="B54" s="39"/>
    </row>
  </sheetData>
  <pageMargins left="0.25" right="0.25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13" workbookViewId="0">
      <selection activeCell="C45" sqref="C45"/>
    </sheetView>
  </sheetViews>
  <sheetFormatPr baseColWidth="10" defaultRowHeight="12.75" x14ac:dyDescent="0.2"/>
  <cols>
    <col min="1" max="1" width="26.7109375" customWidth="1"/>
    <col min="2" max="2" width="15.85546875" bestFit="1" customWidth="1"/>
    <col min="3" max="3" width="14" bestFit="1" customWidth="1"/>
    <col min="4" max="4" width="11.85546875" bestFit="1" customWidth="1"/>
  </cols>
  <sheetData>
    <row r="1" spans="1:4" ht="30" x14ac:dyDescent="0.4">
      <c r="A1" s="15" t="s">
        <v>58</v>
      </c>
      <c r="B1" s="15"/>
      <c r="C1" s="15"/>
      <c r="D1" s="15"/>
    </row>
    <row r="2" spans="1:4" ht="15.75" x14ac:dyDescent="0.25">
      <c r="A2" s="16"/>
      <c r="B2" s="17" t="s">
        <v>37</v>
      </c>
      <c r="C2" s="18" t="s">
        <v>27</v>
      </c>
      <c r="D2" s="18" t="s">
        <v>27</v>
      </c>
    </row>
    <row r="3" spans="1:4" ht="47.25" x14ac:dyDescent="0.25">
      <c r="A3" s="25" t="s">
        <v>0</v>
      </c>
      <c r="B3" s="22" t="s">
        <v>39</v>
      </c>
      <c r="C3" s="23" t="s">
        <v>39</v>
      </c>
      <c r="D3" s="20" t="s">
        <v>40</v>
      </c>
    </row>
    <row r="4" spans="1:4" x14ac:dyDescent="0.2">
      <c r="A4" s="5" t="s">
        <v>28</v>
      </c>
      <c r="B4" s="6"/>
      <c r="C4" s="3"/>
      <c r="D4" s="1" t="e">
        <f t="shared" ref="D4:D44" si="0">C4/B4</f>
        <v>#DIV/0!</v>
      </c>
    </row>
    <row r="5" spans="1:4" x14ac:dyDescent="0.2">
      <c r="A5" s="5" t="s">
        <v>30</v>
      </c>
      <c r="B5" s="6"/>
      <c r="C5" s="3"/>
      <c r="D5" s="1" t="e">
        <f t="shared" si="0"/>
        <v>#DIV/0!</v>
      </c>
    </row>
    <row r="6" spans="1:4" x14ac:dyDescent="0.2">
      <c r="A6" s="5" t="s">
        <v>5</v>
      </c>
      <c r="B6" s="6"/>
      <c r="C6" s="7">
        <v>0</v>
      </c>
      <c r="D6" s="1" t="e">
        <f t="shared" si="0"/>
        <v>#DIV/0!</v>
      </c>
    </row>
    <row r="7" spans="1:4" x14ac:dyDescent="0.2">
      <c r="A7" s="5" t="s">
        <v>8</v>
      </c>
      <c r="B7" s="6"/>
      <c r="C7" s="7">
        <v>69610</v>
      </c>
      <c r="D7" s="1" t="e">
        <f t="shared" si="0"/>
        <v>#DIV/0!</v>
      </c>
    </row>
    <row r="8" spans="1:4" x14ac:dyDescent="0.2">
      <c r="A8" s="5" t="s">
        <v>32</v>
      </c>
      <c r="B8" s="6"/>
      <c r="C8" s="3"/>
      <c r="D8" s="1" t="e">
        <f t="shared" si="0"/>
        <v>#DIV/0!</v>
      </c>
    </row>
    <row r="9" spans="1:4" x14ac:dyDescent="0.2">
      <c r="A9" s="9" t="s">
        <v>11</v>
      </c>
      <c r="B9" s="10"/>
      <c r="C9" s="11">
        <v>24814248.300000001</v>
      </c>
      <c r="D9" s="13" t="e">
        <f t="shared" si="0"/>
        <v>#DIV/0!</v>
      </c>
    </row>
    <row r="10" spans="1:4" x14ac:dyDescent="0.2">
      <c r="A10" s="5" t="s">
        <v>3</v>
      </c>
      <c r="B10" s="6"/>
      <c r="C10" s="7">
        <v>15010</v>
      </c>
      <c r="D10" s="1" t="e">
        <f t="shared" si="0"/>
        <v>#DIV/0!</v>
      </c>
    </row>
    <row r="11" spans="1:4" x14ac:dyDescent="0.2">
      <c r="A11" s="9" t="s">
        <v>12</v>
      </c>
      <c r="B11" s="10"/>
      <c r="C11" s="11">
        <v>5404381.7000000002</v>
      </c>
      <c r="D11" s="13" t="e">
        <f t="shared" si="0"/>
        <v>#DIV/0!</v>
      </c>
    </row>
    <row r="12" spans="1:4" x14ac:dyDescent="0.2">
      <c r="A12" s="9" t="s">
        <v>4</v>
      </c>
      <c r="B12" s="10"/>
      <c r="C12" s="11">
        <v>40548859.799999997</v>
      </c>
      <c r="D12" s="13" t="e">
        <f t="shared" si="0"/>
        <v>#DIV/0!</v>
      </c>
    </row>
    <row r="13" spans="1:4" x14ac:dyDescent="0.2">
      <c r="A13" s="5" t="s">
        <v>7</v>
      </c>
      <c r="B13" s="6"/>
      <c r="C13" s="7">
        <v>6139.6</v>
      </c>
      <c r="D13" s="1" t="e">
        <f t="shared" si="0"/>
        <v>#DIV/0!</v>
      </c>
    </row>
    <row r="14" spans="1:4" x14ac:dyDescent="0.2">
      <c r="A14" s="9" t="s">
        <v>9</v>
      </c>
      <c r="B14" s="10"/>
      <c r="C14" s="11">
        <v>320859.2</v>
      </c>
      <c r="D14" s="13" t="e">
        <f t="shared" si="0"/>
        <v>#DIV/0!</v>
      </c>
    </row>
    <row r="15" spans="1:4" x14ac:dyDescent="0.2">
      <c r="A15" s="9" t="s">
        <v>13</v>
      </c>
      <c r="B15" s="10"/>
      <c r="C15" s="11">
        <v>13085335.9</v>
      </c>
      <c r="D15" s="13" t="e">
        <f t="shared" si="0"/>
        <v>#DIV/0!</v>
      </c>
    </row>
    <row r="16" spans="1:4" x14ac:dyDescent="0.2">
      <c r="A16" s="5" t="s">
        <v>26</v>
      </c>
      <c r="B16" s="6"/>
      <c r="C16" s="7">
        <v>264.3</v>
      </c>
      <c r="D16" s="1" t="e">
        <f t="shared" si="0"/>
        <v>#DIV/0!</v>
      </c>
    </row>
    <row r="17" spans="1:5" x14ac:dyDescent="0.2">
      <c r="A17" s="9" t="s">
        <v>2</v>
      </c>
      <c r="B17" s="10"/>
      <c r="C17" s="11">
        <v>17677006</v>
      </c>
      <c r="D17" s="13" t="e">
        <f t="shared" si="0"/>
        <v>#DIV/0!</v>
      </c>
    </row>
    <row r="18" spans="1:5" x14ac:dyDescent="0.2">
      <c r="A18" s="5" t="s">
        <v>24</v>
      </c>
      <c r="B18" s="6"/>
      <c r="C18" s="7">
        <v>978487</v>
      </c>
      <c r="D18" s="1" t="e">
        <f t="shared" si="0"/>
        <v>#DIV/0!</v>
      </c>
    </row>
    <row r="19" spans="1:5" x14ac:dyDescent="0.2">
      <c r="A19" s="9" t="s">
        <v>10</v>
      </c>
      <c r="B19" s="10"/>
      <c r="C19" s="11">
        <v>281633308</v>
      </c>
      <c r="D19" s="13" t="e">
        <f t="shared" si="0"/>
        <v>#DIV/0!</v>
      </c>
    </row>
    <row r="20" spans="1:5" x14ac:dyDescent="0.2">
      <c r="A20" s="5" t="s">
        <v>1</v>
      </c>
      <c r="B20" s="6"/>
      <c r="C20" s="7">
        <v>10005217</v>
      </c>
      <c r="D20" s="1" t="e">
        <f t="shared" si="0"/>
        <v>#DIV/0!</v>
      </c>
    </row>
    <row r="21" spans="1:5" x14ac:dyDescent="0.2">
      <c r="A21" s="5" t="s">
        <v>29</v>
      </c>
      <c r="B21" s="6"/>
      <c r="C21" s="3">
        <v>0</v>
      </c>
      <c r="D21" s="1" t="e">
        <f t="shared" si="0"/>
        <v>#DIV/0!</v>
      </c>
    </row>
    <row r="22" spans="1:5" x14ac:dyDescent="0.2">
      <c r="A22" s="5" t="s">
        <v>6</v>
      </c>
      <c r="B22" s="6"/>
      <c r="C22" s="7">
        <v>714676</v>
      </c>
      <c r="D22" s="1" t="e">
        <f t="shared" si="0"/>
        <v>#DIV/0!</v>
      </c>
    </row>
    <row r="23" spans="1:5" x14ac:dyDescent="0.2">
      <c r="A23" s="5" t="s">
        <v>25</v>
      </c>
      <c r="B23" s="6"/>
      <c r="C23" s="7">
        <v>245070</v>
      </c>
      <c r="D23" s="1" t="e">
        <f t="shared" si="0"/>
        <v>#DIV/0!</v>
      </c>
    </row>
    <row r="24" spans="1:5" x14ac:dyDescent="0.2">
      <c r="A24" s="5" t="s">
        <v>31</v>
      </c>
      <c r="B24" s="6"/>
      <c r="C24" s="3">
        <v>0</v>
      </c>
      <c r="D24" s="1" t="e">
        <f t="shared" si="0"/>
        <v>#DIV/0!</v>
      </c>
    </row>
    <row r="25" spans="1:5" x14ac:dyDescent="0.2">
      <c r="A25" s="5" t="s">
        <v>33</v>
      </c>
      <c r="B25" s="6"/>
      <c r="C25" s="3">
        <v>0</v>
      </c>
      <c r="D25" s="1" t="e">
        <f t="shared" si="0"/>
        <v>#DIV/0!</v>
      </c>
    </row>
    <row r="26" spans="1:5" x14ac:dyDescent="0.2">
      <c r="A26" s="5" t="s">
        <v>34</v>
      </c>
      <c r="B26" s="6"/>
      <c r="C26" s="3">
        <v>625</v>
      </c>
      <c r="D26" s="1" t="e">
        <f t="shared" si="0"/>
        <v>#DIV/0!</v>
      </c>
    </row>
    <row r="27" spans="1:5" x14ac:dyDescent="0.2">
      <c r="A27" s="5" t="s">
        <v>35</v>
      </c>
      <c r="B27" s="6"/>
      <c r="C27" s="3">
        <v>0</v>
      </c>
      <c r="D27" s="1" t="e">
        <f t="shared" si="0"/>
        <v>#DIV/0!</v>
      </c>
    </row>
    <row r="28" spans="1:5" x14ac:dyDescent="0.2">
      <c r="A28" s="5" t="s">
        <v>36</v>
      </c>
      <c r="B28" s="6"/>
      <c r="C28" s="3">
        <v>0</v>
      </c>
      <c r="D28" s="1" t="e">
        <f t="shared" si="0"/>
        <v>#DIV/0!</v>
      </c>
    </row>
    <row r="29" spans="1:5" x14ac:dyDescent="0.2">
      <c r="A29" s="9" t="s">
        <v>56</v>
      </c>
      <c r="B29" s="10"/>
      <c r="C29" s="28">
        <v>11317487</v>
      </c>
      <c r="D29" s="13" t="e">
        <f t="shared" si="0"/>
        <v>#DIV/0!</v>
      </c>
      <c r="E29" t="s">
        <v>82</v>
      </c>
    </row>
    <row r="30" spans="1:5" x14ac:dyDescent="0.2">
      <c r="A30" s="9" t="s">
        <v>57</v>
      </c>
      <c r="B30" s="10"/>
      <c r="C30" s="28">
        <v>5222815</v>
      </c>
      <c r="D30" s="13" t="e">
        <f t="shared" si="0"/>
        <v>#DIV/0!</v>
      </c>
      <c r="E30" t="s">
        <v>82</v>
      </c>
    </row>
    <row r="31" spans="1:5" x14ac:dyDescent="0.2">
      <c r="A31" s="9" t="s">
        <v>42</v>
      </c>
      <c r="B31" s="10"/>
      <c r="C31" s="28">
        <v>4682908</v>
      </c>
      <c r="D31" s="13" t="e">
        <f t="shared" si="0"/>
        <v>#DIV/0!</v>
      </c>
      <c r="E31" t="s">
        <v>82</v>
      </c>
    </row>
    <row r="32" spans="1:5" x14ac:dyDescent="0.2">
      <c r="A32" s="5" t="s">
        <v>43</v>
      </c>
      <c r="B32" s="6"/>
      <c r="C32" s="26">
        <v>209241</v>
      </c>
      <c r="D32" s="1" t="e">
        <f t="shared" si="0"/>
        <v>#DIV/0!</v>
      </c>
      <c r="E32" t="s">
        <v>82</v>
      </c>
    </row>
    <row r="33" spans="1:5" x14ac:dyDescent="0.2">
      <c r="A33" s="5" t="s">
        <v>44</v>
      </c>
      <c r="B33" s="6"/>
      <c r="C33" s="26">
        <v>7896</v>
      </c>
      <c r="D33" s="1" t="e">
        <f t="shared" si="0"/>
        <v>#DIV/0!</v>
      </c>
      <c r="E33" t="s">
        <v>82</v>
      </c>
    </row>
    <row r="34" spans="1:5" x14ac:dyDescent="0.2">
      <c r="A34" s="5" t="s">
        <v>45</v>
      </c>
      <c r="B34" s="6"/>
      <c r="C34" s="26">
        <v>26677</v>
      </c>
      <c r="D34" s="1" t="e">
        <f t="shared" si="0"/>
        <v>#DIV/0!</v>
      </c>
      <c r="E34" t="s">
        <v>82</v>
      </c>
    </row>
    <row r="35" spans="1:5" x14ac:dyDescent="0.2">
      <c r="A35" s="5" t="s">
        <v>46</v>
      </c>
      <c r="B35" s="6"/>
      <c r="C35" s="26">
        <v>5105</v>
      </c>
      <c r="D35" s="1" t="e">
        <f t="shared" si="0"/>
        <v>#DIV/0!</v>
      </c>
      <c r="E35" t="s">
        <v>82</v>
      </c>
    </row>
    <row r="36" spans="1:5" x14ac:dyDescent="0.2">
      <c r="A36" s="5" t="s">
        <v>47</v>
      </c>
      <c r="B36" s="6"/>
      <c r="C36" s="26">
        <v>0</v>
      </c>
      <c r="D36" s="1" t="e">
        <f t="shared" si="0"/>
        <v>#DIV/0!</v>
      </c>
      <c r="E36" t="s">
        <v>82</v>
      </c>
    </row>
    <row r="37" spans="1:5" x14ac:dyDescent="0.2">
      <c r="A37" s="5" t="s">
        <v>48</v>
      </c>
      <c r="B37" s="6"/>
      <c r="C37" s="26">
        <v>87049</v>
      </c>
      <c r="D37" s="1" t="e">
        <f t="shared" si="0"/>
        <v>#DIV/0!</v>
      </c>
      <c r="E37" t="s">
        <v>82</v>
      </c>
    </row>
    <row r="38" spans="1:5" x14ac:dyDescent="0.2">
      <c r="A38" s="5" t="s">
        <v>49</v>
      </c>
      <c r="B38" s="6"/>
      <c r="C38" s="26">
        <v>90025</v>
      </c>
      <c r="D38" s="1" t="e">
        <f t="shared" si="0"/>
        <v>#DIV/0!</v>
      </c>
      <c r="E38" t="s">
        <v>82</v>
      </c>
    </row>
    <row r="39" spans="1:5" x14ac:dyDescent="0.2">
      <c r="A39" s="5" t="s">
        <v>50</v>
      </c>
      <c r="B39" s="6"/>
      <c r="C39" s="26">
        <v>23250</v>
      </c>
      <c r="D39" s="1" t="e">
        <f t="shared" si="0"/>
        <v>#DIV/0!</v>
      </c>
      <c r="E39" t="s">
        <v>82</v>
      </c>
    </row>
    <row r="40" spans="1:5" x14ac:dyDescent="0.2">
      <c r="A40" s="5" t="s">
        <v>51</v>
      </c>
      <c r="B40" s="6"/>
      <c r="C40" s="26">
        <v>4542</v>
      </c>
      <c r="D40" s="1" t="e">
        <f t="shared" si="0"/>
        <v>#DIV/0!</v>
      </c>
      <c r="E40" t="s">
        <v>82</v>
      </c>
    </row>
    <row r="41" spans="1:5" x14ac:dyDescent="0.2">
      <c r="A41" s="5" t="s">
        <v>52</v>
      </c>
      <c r="B41" s="6"/>
      <c r="C41" s="26">
        <v>430</v>
      </c>
      <c r="D41" s="1" t="e">
        <f t="shared" si="0"/>
        <v>#DIV/0!</v>
      </c>
      <c r="E41" t="s">
        <v>82</v>
      </c>
    </row>
    <row r="42" spans="1:5" x14ac:dyDescent="0.2">
      <c r="A42" s="5" t="s">
        <v>53</v>
      </c>
      <c r="B42" s="6"/>
      <c r="C42" s="26">
        <v>0</v>
      </c>
      <c r="D42" s="1" t="e">
        <f t="shared" si="0"/>
        <v>#DIV/0!</v>
      </c>
      <c r="E42" t="s">
        <v>82</v>
      </c>
    </row>
    <row r="43" spans="1:5" x14ac:dyDescent="0.2">
      <c r="A43" s="5" t="s">
        <v>54</v>
      </c>
      <c r="B43" s="6"/>
      <c r="C43" s="26">
        <v>0</v>
      </c>
      <c r="D43" s="1" t="e">
        <f t="shared" si="0"/>
        <v>#DIV/0!</v>
      </c>
      <c r="E43" t="s">
        <v>82</v>
      </c>
    </row>
    <row r="44" spans="1:5" x14ac:dyDescent="0.2">
      <c r="A44" s="5" t="s">
        <v>86</v>
      </c>
      <c r="B44" s="6"/>
      <c r="C44" s="26">
        <v>6500</v>
      </c>
      <c r="D44" s="1" t="e">
        <f t="shared" si="0"/>
        <v>#DIV/0!</v>
      </c>
    </row>
    <row r="45" spans="1:5" x14ac:dyDescent="0.2">
      <c r="A45" s="5" t="s">
        <v>80</v>
      </c>
      <c r="B45" s="6"/>
      <c r="C45" s="26">
        <v>1019288</v>
      </c>
      <c r="D45" s="1" t="e">
        <f t="shared" ref="D45:D47" si="1">C45/B45</f>
        <v>#DIV/0!</v>
      </c>
    </row>
    <row r="46" spans="1:5" x14ac:dyDescent="0.2">
      <c r="A46" s="5" t="s">
        <v>81</v>
      </c>
      <c r="B46" s="6"/>
      <c r="C46" s="26">
        <v>8070</v>
      </c>
      <c r="D46" s="1" t="e">
        <f t="shared" si="1"/>
        <v>#DIV/0!</v>
      </c>
    </row>
    <row r="47" spans="1:5" x14ac:dyDescent="0.2">
      <c r="A47" s="5" t="s">
        <v>87</v>
      </c>
      <c r="B47" s="6"/>
      <c r="C47" s="26">
        <v>158267</v>
      </c>
      <c r="D47" s="1" t="e">
        <f t="shared" si="1"/>
        <v>#DIV/0!</v>
      </c>
    </row>
    <row r="48" spans="1:5" x14ac:dyDescent="0.2">
      <c r="A48" s="5" t="s">
        <v>90</v>
      </c>
      <c r="B48" s="6"/>
      <c r="C48" s="26">
        <v>48468</v>
      </c>
      <c r="D48" s="1" t="e">
        <f t="shared" ref="D48:D49" si="2">C48/B48</f>
        <v>#DIV/0!</v>
      </c>
    </row>
    <row r="49" spans="1:4" x14ac:dyDescent="0.2">
      <c r="A49" s="5" t="s">
        <v>91</v>
      </c>
      <c r="B49" s="6"/>
      <c r="C49" s="26">
        <v>310</v>
      </c>
      <c r="D49" s="1" t="e">
        <f t="shared" si="2"/>
        <v>#DIV/0!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7" workbookViewId="0">
      <selection activeCell="C45" sqref="C45"/>
    </sheetView>
  </sheetViews>
  <sheetFormatPr baseColWidth="10" defaultRowHeight="12.75" x14ac:dyDescent="0.2"/>
  <cols>
    <col min="1" max="1" width="25.28515625" customWidth="1"/>
    <col min="2" max="2" width="18.5703125" customWidth="1"/>
    <col min="3" max="3" width="19" customWidth="1"/>
    <col min="4" max="4" width="15.28515625" customWidth="1"/>
  </cols>
  <sheetData>
    <row r="1" spans="1:4" ht="30" x14ac:dyDescent="0.4">
      <c r="A1" s="15" t="s">
        <v>59</v>
      </c>
      <c r="B1" s="15"/>
      <c r="C1" s="15"/>
      <c r="D1" s="15"/>
    </row>
    <row r="2" spans="1:4" ht="15.75" x14ac:dyDescent="0.25">
      <c r="A2" s="16"/>
      <c r="B2" s="17" t="s">
        <v>37</v>
      </c>
      <c r="C2" s="18" t="s">
        <v>27</v>
      </c>
      <c r="D2" s="18" t="s">
        <v>27</v>
      </c>
    </row>
    <row r="3" spans="1:4" ht="31.5" x14ac:dyDescent="0.25">
      <c r="A3" s="25" t="s">
        <v>0</v>
      </c>
      <c r="B3" s="22" t="s">
        <v>39</v>
      </c>
      <c r="C3" s="23" t="s">
        <v>39</v>
      </c>
      <c r="D3" s="20" t="s">
        <v>40</v>
      </c>
    </row>
    <row r="4" spans="1:4" x14ac:dyDescent="0.2">
      <c r="A4" s="5" t="s">
        <v>28</v>
      </c>
      <c r="B4" s="6"/>
      <c r="C4" s="3">
        <v>0</v>
      </c>
      <c r="D4" s="1" t="e">
        <f t="shared" ref="D4:D49" si="0">C4/B4</f>
        <v>#DIV/0!</v>
      </c>
    </row>
    <row r="5" spans="1:4" x14ac:dyDescent="0.2">
      <c r="A5" s="5" t="s">
        <v>30</v>
      </c>
      <c r="B5" s="6"/>
      <c r="C5" s="3">
        <v>0</v>
      </c>
      <c r="D5" s="1" t="e">
        <f t="shared" si="0"/>
        <v>#DIV/0!</v>
      </c>
    </row>
    <row r="6" spans="1:4" x14ac:dyDescent="0.2">
      <c r="A6" s="5" t="s">
        <v>5</v>
      </c>
      <c r="B6" s="6"/>
      <c r="C6" s="3">
        <v>5579</v>
      </c>
      <c r="D6" s="1" t="e">
        <f t="shared" si="0"/>
        <v>#DIV/0!</v>
      </c>
    </row>
    <row r="7" spans="1:4" x14ac:dyDescent="0.2">
      <c r="A7" s="5" t="s">
        <v>8</v>
      </c>
      <c r="B7" s="6"/>
      <c r="C7" s="3">
        <v>60450</v>
      </c>
      <c r="D7" s="1" t="e">
        <f t="shared" si="0"/>
        <v>#DIV/0!</v>
      </c>
    </row>
    <row r="8" spans="1:4" x14ac:dyDescent="0.2">
      <c r="A8" s="5" t="s">
        <v>32</v>
      </c>
      <c r="B8" s="6"/>
      <c r="C8" s="3">
        <v>0</v>
      </c>
      <c r="D8" s="1" t="e">
        <f t="shared" si="0"/>
        <v>#DIV/0!</v>
      </c>
    </row>
    <row r="9" spans="1:4" x14ac:dyDescent="0.2">
      <c r="A9" s="9" t="s">
        <v>11</v>
      </c>
      <c r="B9" s="6"/>
      <c r="C9" s="3">
        <v>18291960</v>
      </c>
      <c r="D9" s="13" t="e">
        <f t="shared" si="0"/>
        <v>#DIV/0!</v>
      </c>
    </row>
    <row r="10" spans="1:4" x14ac:dyDescent="0.2">
      <c r="A10" s="5" t="s">
        <v>3</v>
      </c>
      <c r="B10" s="6"/>
      <c r="C10" s="3">
        <v>18413.7</v>
      </c>
      <c r="D10" s="1" t="e">
        <f t="shared" si="0"/>
        <v>#DIV/0!</v>
      </c>
    </row>
    <row r="11" spans="1:4" x14ac:dyDescent="0.2">
      <c r="A11" s="9" t="s">
        <v>12</v>
      </c>
      <c r="B11" s="6"/>
      <c r="C11" s="3">
        <v>5428236.7999999998</v>
      </c>
      <c r="D11" s="13" t="e">
        <f t="shared" si="0"/>
        <v>#DIV/0!</v>
      </c>
    </row>
    <row r="12" spans="1:4" x14ac:dyDescent="0.2">
      <c r="A12" s="9" t="s">
        <v>4</v>
      </c>
      <c r="B12" s="6"/>
      <c r="C12" s="3">
        <v>39862777.520000003</v>
      </c>
      <c r="D12" s="13" t="e">
        <f t="shared" si="0"/>
        <v>#DIV/0!</v>
      </c>
    </row>
    <row r="13" spans="1:4" x14ac:dyDescent="0.2">
      <c r="A13" s="5" t="s">
        <v>7</v>
      </c>
      <c r="B13" s="6"/>
      <c r="C13" s="3">
        <v>9534.1</v>
      </c>
      <c r="D13" s="1" t="e">
        <f t="shared" si="0"/>
        <v>#DIV/0!</v>
      </c>
    </row>
    <row r="14" spans="1:4" x14ac:dyDescent="0.2">
      <c r="A14" s="9" t="s">
        <v>9</v>
      </c>
      <c r="B14" s="6"/>
      <c r="C14" s="3">
        <v>415619.4</v>
      </c>
      <c r="D14" s="13" t="e">
        <f t="shared" si="0"/>
        <v>#DIV/0!</v>
      </c>
    </row>
    <row r="15" spans="1:4" x14ac:dyDescent="0.2">
      <c r="A15" s="9" t="s">
        <v>13</v>
      </c>
      <c r="B15" s="6"/>
      <c r="C15" s="3">
        <v>12872604.699999999</v>
      </c>
      <c r="D15" s="13" t="e">
        <f t="shared" si="0"/>
        <v>#DIV/0!</v>
      </c>
    </row>
    <row r="16" spans="1:4" x14ac:dyDescent="0.2">
      <c r="A16" s="5" t="s">
        <v>26</v>
      </c>
      <c r="B16" s="6"/>
      <c r="C16" s="3">
        <v>0</v>
      </c>
      <c r="D16" s="1" t="e">
        <f t="shared" si="0"/>
        <v>#DIV/0!</v>
      </c>
    </row>
    <row r="17" spans="1:4" x14ac:dyDescent="0.2">
      <c r="A17" s="9" t="s">
        <v>2</v>
      </c>
      <c r="B17" s="6"/>
      <c r="C17" s="3">
        <v>17069911</v>
      </c>
      <c r="D17" s="13" t="e">
        <f>C17/B17</f>
        <v>#DIV/0!</v>
      </c>
    </row>
    <row r="18" spans="1:4" x14ac:dyDescent="0.2">
      <c r="A18" s="5" t="s">
        <v>24</v>
      </c>
      <c r="B18" s="6"/>
      <c r="C18" s="3">
        <f>881335+30881</f>
        <v>912216</v>
      </c>
      <c r="D18" s="1" t="e">
        <f>C18/B18</f>
        <v>#DIV/0!</v>
      </c>
    </row>
    <row r="19" spans="1:4" x14ac:dyDescent="0.2">
      <c r="A19" s="9" t="s">
        <v>10</v>
      </c>
      <c r="B19" s="6"/>
      <c r="C19" s="3">
        <f>288313866+101306</f>
        <v>288415172</v>
      </c>
      <c r="D19" s="13" t="e">
        <f t="shared" si="0"/>
        <v>#DIV/0!</v>
      </c>
    </row>
    <row r="20" spans="1:4" x14ac:dyDescent="0.2">
      <c r="A20" s="5" t="s">
        <v>1</v>
      </c>
      <c r="B20" s="6"/>
      <c r="C20" s="3">
        <v>5628034</v>
      </c>
      <c r="D20" s="1" t="e">
        <f t="shared" si="0"/>
        <v>#DIV/0!</v>
      </c>
    </row>
    <row r="21" spans="1:4" x14ac:dyDescent="0.2">
      <c r="A21" s="5" t="s">
        <v>29</v>
      </c>
      <c r="B21" s="6"/>
      <c r="C21" s="3">
        <v>0</v>
      </c>
      <c r="D21" s="1" t="e">
        <f t="shared" si="0"/>
        <v>#DIV/0!</v>
      </c>
    </row>
    <row r="22" spans="1:4" x14ac:dyDescent="0.2">
      <c r="A22" s="5" t="s">
        <v>6</v>
      </c>
      <c r="B22" s="6"/>
      <c r="C22" s="3">
        <v>183530</v>
      </c>
      <c r="D22" s="1" t="e">
        <f t="shared" si="0"/>
        <v>#DIV/0!</v>
      </c>
    </row>
    <row r="23" spans="1:4" x14ac:dyDescent="0.2">
      <c r="A23" s="5" t="s">
        <v>25</v>
      </c>
      <c r="B23" s="6"/>
      <c r="C23" s="3">
        <v>0</v>
      </c>
      <c r="D23" s="1" t="e">
        <f t="shared" si="0"/>
        <v>#DIV/0!</v>
      </c>
    </row>
    <row r="24" spans="1:4" x14ac:dyDescent="0.2">
      <c r="A24" s="5" t="s">
        <v>31</v>
      </c>
      <c r="B24" s="6"/>
      <c r="C24" s="3">
        <v>0</v>
      </c>
      <c r="D24" s="1" t="e">
        <f t="shared" si="0"/>
        <v>#DIV/0!</v>
      </c>
    </row>
    <row r="25" spans="1:4" x14ac:dyDescent="0.2">
      <c r="A25" s="5" t="s">
        <v>33</v>
      </c>
      <c r="B25" s="6"/>
      <c r="C25" s="3">
        <v>0</v>
      </c>
      <c r="D25" s="1" t="e">
        <f t="shared" si="0"/>
        <v>#DIV/0!</v>
      </c>
    </row>
    <row r="26" spans="1:4" x14ac:dyDescent="0.2">
      <c r="A26" s="5" t="s">
        <v>34</v>
      </c>
      <c r="B26" s="6"/>
      <c r="C26" s="3">
        <v>0</v>
      </c>
      <c r="D26" s="1" t="e">
        <f t="shared" si="0"/>
        <v>#DIV/0!</v>
      </c>
    </row>
    <row r="27" spans="1:4" x14ac:dyDescent="0.2">
      <c r="A27" s="5" t="s">
        <v>35</v>
      </c>
      <c r="B27" s="6"/>
      <c r="C27" s="3">
        <v>0</v>
      </c>
      <c r="D27" s="1" t="e">
        <f t="shared" si="0"/>
        <v>#DIV/0!</v>
      </c>
    </row>
    <row r="28" spans="1:4" x14ac:dyDescent="0.2">
      <c r="A28" s="5" t="s">
        <v>36</v>
      </c>
      <c r="B28" s="6"/>
      <c r="C28" s="3">
        <v>0</v>
      </c>
      <c r="D28" s="1" t="e">
        <f t="shared" si="0"/>
        <v>#DIV/0!</v>
      </c>
    </row>
    <row r="29" spans="1:4" x14ac:dyDescent="0.2">
      <c r="A29" s="9" t="s">
        <v>56</v>
      </c>
      <c r="B29" s="6"/>
      <c r="C29" s="3">
        <v>11466048</v>
      </c>
      <c r="D29" s="13" t="e">
        <f t="shared" si="0"/>
        <v>#DIV/0!</v>
      </c>
    </row>
    <row r="30" spans="1:4" x14ac:dyDescent="0.2">
      <c r="A30" s="9" t="s">
        <v>57</v>
      </c>
      <c r="B30" s="6"/>
      <c r="C30" s="3">
        <v>4955157</v>
      </c>
      <c r="D30" s="13" t="e">
        <f t="shared" si="0"/>
        <v>#DIV/0!</v>
      </c>
    </row>
    <row r="31" spans="1:4" x14ac:dyDescent="0.2">
      <c r="A31" s="9" t="s">
        <v>42</v>
      </c>
      <c r="B31" s="6"/>
      <c r="C31" s="3">
        <v>4534717</v>
      </c>
      <c r="D31" s="13" t="e">
        <f t="shared" si="0"/>
        <v>#DIV/0!</v>
      </c>
    </row>
    <row r="32" spans="1:4" x14ac:dyDescent="0.2">
      <c r="A32" s="5" t="s">
        <v>43</v>
      </c>
      <c r="B32" s="6"/>
      <c r="C32" s="3">
        <v>157745</v>
      </c>
      <c r="D32" s="1" t="e">
        <f t="shared" si="0"/>
        <v>#DIV/0!</v>
      </c>
    </row>
    <row r="33" spans="1:4" x14ac:dyDescent="0.2">
      <c r="A33" s="5" t="s">
        <v>44</v>
      </c>
      <c r="B33" s="6"/>
      <c r="C33" s="3">
        <v>5950</v>
      </c>
      <c r="D33" s="1" t="e">
        <f t="shared" si="0"/>
        <v>#DIV/0!</v>
      </c>
    </row>
    <row r="34" spans="1:4" x14ac:dyDescent="0.2">
      <c r="A34" s="5" t="s">
        <v>45</v>
      </c>
      <c r="B34" s="6"/>
      <c r="C34" s="3">
        <v>3800</v>
      </c>
      <c r="D34" s="1" t="e">
        <f t="shared" si="0"/>
        <v>#DIV/0!</v>
      </c>
    </row>
    <row r="35" spans="1:4" x14ac:dyDescent="0.2">
      <c r="A35" s="5" t="s">
        <v>46</v>
      </c>
      <c r="B35" s="6"/>
      <c r="C35" s="3">
        <v>1900</v>
      </c>
      <c r="D35" s="1" t="e">
        <f t="shared" si="0"/>
        <v>#DIV/0!</v>
      </c>
    </row>
    <row r="36" spans="1:4" x14ac:dyDescent="0.2">
      <c r="A36" s="5" t="s">
        <v>47</v>
      </c>
      <c r="B36" s="6"/>
      <c r="C36" s="3">
        <v>0</v>
      </c>
      <c r="D36" s="1" t="e">
        <f t="shared" si="0"/>
        <v>#DIV/0!</v>
      </c>
    </row>
    <row r="37" spans="1:4" x14ac:dyDescent="0.2">
      <c r="A37" s="5" t="s">
        <v>48</v>
      </c>
      <c r="B37" s="6"/>
      <c r="C37" s="3">
        <v>69165</v>
      </c>
      <c r="D37" s="1" t="e">
        <f t="shared" si="0"/>
        <v>#DIV/0!</v>
      </c>
    </row>
    <row r="38" spans="1:4" x14ac:dyDescent="0.2">
      <c r="A38" s="5" t="s">
        <v>49</v>
      </c>
      <c r="B38" s="6"/>
      <c r="C38" s="3">
        <v>70030</v>
      </c>
      <c r="D38" s="1" t="e">
        <f t="shared" si="0"/>
        <v>#DIV/0!</v>
      </c>
    </row>
    <row r="39" spans="1:4" x14ac:dyDescent="0.2">
      <c r="A39" s="5" t="s">
        <v>50</v>
      </c>
      <c r="B39" s="6"/>
      <c r="C39" s="3">
        <v>31162</v>
      </c>
      <c r="D39" s="1" t="e">
        <f t="shared" si="0"/>
        <v>#DIV/0!</v>
      </c>
    </row>
    <row r="40" spans="1:4" x14ac:dyDescent="0.2">
      <c r="A40" s="5" t="s">
        <v>51</v>
      </c>
      <c r="B40" s="6"/>
      <c r="C40" s="3">
        <v>4636</v>
      </c>
      <c r="D40" s="1" t="e">
        <f t="shared" si="0"/>
        <v>#DIV/0!</v>
      </c>
    </row>
    <row r="41" spans="1:4" x14ac:dyDescent="0.2">
      <c r="A41" s="5" t="s">
        <v>52</v>
      </c>
      <c r="B41" s="6"/>
      <c r="C41" s="3">
        <v>159</v>
      </c>
      <c r="D41" s="1" t="e">
        <f t="shared" si="0"/>
        <v>#DIV/0!</v>
      </c>
    </row>
    <row r="42" spans="1:4" x14ac:dyDescent="0.2">
      <c r="A42" s="5" t="s">
        <v>53</v>
      </c>
      <c r="B42" s="6"/>
      <c r="C42" s="3">
        <v>0</v>
      </c>
      <c r="D42" s="1" t="e">
        <f t="shared" si="0"/>
        <v>#DIV/0!</v>
      </c>
    </row>
    <row r="43" spans="1:4" x14ac:dyDescent="0.2">
      <c r="A43" s="5" t="s">
        <v>54</v>
      </c>
      <c r="B43" s="6"/>
      <c r="C43" s="3">
        <v>0</v>
      </c>
      <c r="D43" s="1" t="e">
        <f t="shared" si="0"/>
        <v>#DIV/0!</v>
      </c>
    </row>
    <row r="44" spans="1:4" x14ac:dyDescent="0.2">
      <c r="A44" s="5" t="s">
        <v>86</v>
      </c>
      <c r="B44" s="6"/>
      <c r="C44" s="3">
        <v>17700</v>
      </c>
      <c r="D44" s="1" t="e">
        <f t="shared" si="0"/>
        <v>#DIV/0!</v>
      </c>
    </row>
    <row r="45" spans="1:4" x14ac:dyDescent="0.2">
      <c r="A45" s="5" t="s">
        <v>80</v>
      </c>
      <c r="B45" s="6"/>
      <c r="C45" s="26">
        <v>996137</v>
      </c>
      <c r="D45" s="1" t="e">
        <f t="shared" si="0"/>
        <v>#DIV/0!</v>
      </c>
    </row>
    <row r="46" spans="1:4" x14ac:dyDescent="0.2">
      <c r="A46" s="5" t="s">
        <v>81</v>
      </c>
      <c r="B46" s="6"/>
      <c r="C46" s="26">
        <v>7803</v>
      </c>
      <c r="D46" s="1" t="e">
        <f t="shared" si="0"/>
        <v>#DIV/0!</v>
      </c>
    </row>
    <row r="47" spans="1:4" x14ac:dyDescent="0.2">
      <c r="A47" s="5" t="s">
        <v>87</v>
      </c>
      <c r="B47" s="6"/>
      <c r="C47" s="26">
        <v>141240</v>
      </c>
      <c r="D47" s="1" t="e">
        <f t="shared" si="0"/>
        <v>#DIV/0!</v>
      </c>
    </row>
    <row r="48" spans="1:4" x14ac:dyDescent="0.2">
      <c r="A48" s="9" t="s">
        <v>90</v>
      </c>
      <c r="B48" s="35"/>
      <c r="C48" s="26">
        <v>43609</v>
      </c>
      <c r="D48" s="35" t="e">
        <f t="shared" si="0"/>
        <v>#DIV/0!</v>
      </c>
    </row>
    <row r="49" spans="1:4" x14ac:dyDescent="0.2">
      <c r="A49" s="5" t="s">
        <v>91</v>
      </c>
      <c r="B49" s="35"/>
      <c r="C49" s="26">
        <v>4720</v>
      </c>
      <c r="D49" s="35" t="e">
        <f t="shared" si="0"/>
        <v>#DIV/0!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opLeftCell="A31" zoomScaleNormal="16558" zoomScaleSheetLayoutView="40217" workbookViewId="0">
      <pane xSplit="28410" topLeftCell="B1"/>
      <selection activeCell="C45" sqref="C45"/>
      <selection pane="topRight" activeCell="B1" sqref="B1"/>
    </sheetView>
  </sheetViews>
  <sheetFormatPr baseColWidth="10" defaultRowHeight="12.75" x14ac:dyDescent="0.2"/>
  <cols>
    <col min="1" max="1" width="21.140625" bestFit="1" customWidth="1"/>
    <col min="2" max="3" width="18.28515625" bestFit="1" customWidth="1"/>
    <col min="4" max="4" width="13.140625" bestFit="1" customWidth="1"/>
    <col min="5" max="6" width="11.5703125" bestFit="1" customWidth="1"/>
    <col min="7" max="7" width="15.42578125" bestFit="1" customWidth="1"/>
    <col min="8" max="8" width="14.5703125" bestFit="1" customWidth="1"/>
    <col min="9" max="9" width="12.7109375" bestFit="1" customWidth="1"/>
    <col min="10" max="10" width="9.42578125" bestFit="1" customWidth="1"/>
    <col min="11" max="11" width="10.42578125" bestFit="1" customWidth="1"/>
    <col min="12" max="12" width="8.7109375" bestFit="1" customWidth="1"/>
    <col min="13" max="13" width="11.28515625" bestFit="1" customWidth="1"/>
    <col min="14" max="14" width="10.42578125" bestFit="1" customWidth="1"/>
    <col min="15" max="15" width="10" bestFit="1" customWidth="1"/>
    <col min="16" max="16" width="10.42578125" bestFit="1" customWidth="1"/>
    <col min="17" max="17" width="11.5703125" bestFit="1" customWidth="1"/>
    <col min="18" max="18" width="9.42578125" bestFit="1" customWidth="1"/>
    <col min="20" max="20" width="8.7109375" bestFit="1" customWidth="1"/>
  </cols>
  <sheetData>
    <row r="1" spans="1:4" s="15" customFormat="1" ht="30" x14ac:dyDescent="0.4">
      <c r="A1" s="15" t="s">
        <v>55</v>
      </c>
    </row>
    <row r="2" spans="1:4" ht="15.75" x14ac:dyDescent="0.25">
      <c r="A2" s="16"/>
      <c r="B2" s="17" t="s">
        <v>37</v>
      </c>
      <c r="C2" s="18" t="s">
        <v>27</v>
      </c>
      <c r="D2" s="18" t="s">
        <v>27</v>
      </c>
    </row>
    <row r="3" spans="1:4" ht="31.5" x14ac:dyDescent="0.25">
      <c r="A3" s="25" t="s">
        <v>0</v>
      </c>
      <c r="B3" s="22" t="s">
        <v>39</v>
      </c>
      <c r="C3" s="23" t="s">
        <v>39</v>
      </c>
      <c r="D3" s="20" t="s">
        <v>40</v>
      </c>
    </row>
    <row r="4" spans="1:4" x14ac:dyDescent="0.2">
      <c r="A4" s="5" t="s">
        <v>28</v>
      </c>
      <c r="B4" s="6">
        <v>740485.5</v>
      </c>
      <c r="C4" s="3">
        <v>0</v>
      </c>
      <c r="D4" s="1">
        <f t="shared" ref="D4:D46" si="0">C4/B4</f>
        <v>0</v>
      </c>
    </row>
    <row r="5" spans="1:4" x14ac:dyDescent="0.2">
      <c r="A5" s="5" t="s">
        <v>30</v>
      </c>
      <c r="B5" s="6">
        <v>8037</v>
      </c>
      <c r="C5" s="3">
        <v>0</v>
      </c>
      <c r="D5" s="1">
        <f t="shared" si="0"/>
        <v>0</v>
      </c>
    </row>
    <row r="6" spans="1:4" x14ac:dyDescent="0.2">
      <c r="A6" s="5" t="s">
        <v>5</v>
      </c>
      <c r="B6" s="6">
        <v>50457</v>
      </c>
      <c r="C6" s="7">
        <v>1940</v>
      </c>
      <c r="D6" s="1">
        <f t="shared" si="0"/>
        <v>3.8448579978992016E-2</v>
      </c>
    </row>
    <row r="7" spans="1:4" x14ac:dyDescent="0.2">
      <c r="A7" s="5" t="s">
        <v>8</v>
      </c>
      <c r="B7" s="6">
        <v>1209980</v>
      </c>
      <c r="C7" s="7">
        <v>107779</v>
      </c>
      <c r="D7" s="1">
        <f t="shared" si="0"/>
        <v>8.9075026033488158E-2</v>
      </c>
    </row>
    <row r="8" spans="1:4" x14ac:dyDescent="0.2">
      <c r="A8" s="5" t="s">
        <v>32</v>
      </c>
      <c r="B8" s="6">
        <v>10576346.4</v>
      </c>
      <c r="C8" s="3">
        <v>0</v>
      </c>
      <c r="D8" s="1">
        <f t="shared" si="0"/>
        <v>0</v>
      </c>
    </row>
    <row r="9" spans="1:4" x14ac:dyDescent="0.2">
      <c r="A9" s="9" t="s">
        <v>11</v>
      </c>
      <c r="B9" s="10">
        <v>93548868</v>
      </c>
      <c r="C9" s="11">
        <v>20210484</v>
      </c>
      <c r="D9" s="13">
        <f t="shared" si="0"/>
        <v>0.21604199422274142</v>
      </c>
    </row>
    <row r="10" spans="1:4" x14ac:dyDescent="0.2">
      <c r="A10" s="5" t="s">
        <v>3</v>
      </c>
      <c r="B10" s="6">
        <v>289630.5</v>
      </c>
      <c r="C10" s="7">
        <v>15032.300000000001</v>
      </c>
      <c r="D10" s="1">
        <f t="shared" si="0"/>
        <v>5.1901647098630849E-2</v>
      </c>
    </row>
    <row r="11" spans="1:4" x14ac:dyDescent="0.2">
      <c r="A11" s="9" t="s">
        <v>12</v>
      </c>
      <c r="B11" s="10">
        <v>24150546.228</v>
      </c>
      <c r="C11" s="11">
        <v>5067578.3</v>
      </c>
      <c r="D11" s="13">
        <f t="shared" si="0"/>
        <v>0.2098328647376381</v>
      </c>
    </row>
    <row r="12" spans="1:4" x14ac:dyDescent="0.2">
      <c r="A12" s="9" t="s">
        <v>4</v>
      </c>
      <c r="B12" s="10">
        <v>128820348</v>
      </c>
      <c r="C12" s="11">
        <v>37816804.200000003</v>
      </c>
      <c r="D12" s="13">
        <f t="shared" si="0"/>
        <v>0.29356235087953653</v>
      </c>
    </row>
    <row r="13" spans="1:4" x14ac:dyDescent="0.2">
      <c r="A13" s="5" t="s">
        <v>7</v>
      </c>
      <c r="B13" s="6">
        <v>152604.29999999999</v>
      </c>
      <c r="C13" s="7">
        <v>21309.200000000001</v>
      </c>
      <c r="D13" s="1">
        <f t="shared" si="0"/>
        <v>0.13963695649467284</v>
      </c>
    </row>
    <row r="14" spans="1:4" x14ac:dyDescent="0.2">
      <c r="A14" s="9" t="s">
        <v>9</v>
      </c>
      <c r="B14" s="10">
        <v>2262000.5</v>
      </c>
      <c r="C14" s="11">
        <v>537023.5</v>
      </c>
      <c r="D14" s="13">
        <f t="shared" si="0"/>
        <v>0.23741086706214257</v>
      </c>
    </row>
    <row r="15" spans="1:4" x14ac:dyDescent="0.2">
      <c r="A15" s="9" t="s">
        <v>13</v>
      </c>
      <c r="B15" s="10">
        <v>76470232.519999996</v>
      </c>
      <c r="C15" s="11">
        <v>12367330.300000001</v>
      </c>
      <c r="D15" s="13">
        <f t="shared" si="0"/>
        <v>0.16172737930103004</v>
      </c>
    </row>
    <row r="16" spans="1:4" x14ac:dyDescent="0.2">
      <c r="A16" s="5" t="s">
        <v>26</v>
      </c>
      <c r="B16" s="6">
        <v>57979.700000000004</v>
      </c>
      <c r="C16" s="7">
        <v>166.60000000000002</v>
      </c>
      <c r="D16" s="1">
        <f t="shared" si="0"/>
        <v>2.8734194899249221E-3</v>
      </c>
    </row>
    <row r="17" spans="1:4" x14ac:dyDescent="0.2">
      <c r="A17" s="9" t="s">
        <v>2</v>
      </c>
      <c r="B17" s="10">
        <v>60439696</v>
      </c>
      <c r="C17" s="11">
        <v>17383932</v>
      </c>
      <c r="D17" s="13">
        <f t="shared" si="0"/>
        <v>0.28762441161186514</v>
      </c>
    </row>
    <row r="18" spans="1:4" x14ac:dyDescent="0.2">
      <c r="A18" s="5" t="s">
        <v>24</v>
      </c>
      <c r="B18" s="6">
        <v>18926354</v>
      </c>
      <c r="C18" s="7">
        <f>821239+39959</f>
        <v>861198</v>
      </c>
      <c r="D18" s="1">
        <f t="shared" si="0"/>
        <v>4.5502583329044784E-2</v>
      </c>
    </row>
    <row r="19" spans="1:4" x14ac:dyDescent="0.2">
      <c r="A19" s="9" t="s">
        <v>10</v>
      </c>
      <c r="B19" s="10">
        <v>1509288291</v>
      </c>
      <c r="C19" s="11">
        <f>280538761+113999</f>
        <v>280652760</v>
      </c>
      <c r="D19" s="13">
        <f t="shared" si="0"/>
        <v>0.18595039905467603</v>
      </c>
    </row>
    <row r="20" spans="1:4" x14ac:dyDescent="0.2">
      <c r="A20" s="5" t="s">
        <v>1</v>
      </c>
      <c r="B20" s="6">
        <v>492845839</v>
      </c>
      <c r="C20" s="7">
        <v>6682124</v>
      </c>
      <c r="D20" s="1">
        <f t="shared" si="0"/>
        <v>1.3558243716855241E-2</v>
      </c>
    </row>
    <row r="21" spans="1:4" x14ac:dyDescent="0.2">
      <c r="A21" s="5" t="s">
        <v>29</v>
      </c>
      <c r="B21" s="6">
        <v>2074955</v>
      </c>
      <c r="C21" s="3">
        <v>0</v>
      </c>
      <c r="D21" s="1">
        <f t="shared" si="0"/>
        <v>0</v>
      </c>
    </row>
    <row r="22" spans="1:4" x14ac:dyDescent="0.2">
      <c r="A22" s="5" t="s">
        <v>6</v>
      </c>
      <c r="B22" s="6">
        <v>259098718</v>
      </c>
      <c r="C22" s="7">
        <v>510654</v>
      </c>
      <c r="D22" s="1">
        <f t="shared" si="0"/>
        <v>1.9708858613495727E-3</v>
      </c>
    </row>
    <row r="23" spans="1:4" x14ac:dyDescent="0.2">
      <c r="A23" s="5" t="s">
        <v>25</v>
      </c>
      <c r="B23" s="6">
        <v>110561027</v>
      </c>
      <c r="C23" s="7">
        <v>5680</v>
      </c>
      <c r="D23" s="1">
        <f t="shared" si="0"/>
        <v>5.1374341882696151E-5</v>
      </c>
    </row>
    <row r="24" spans="1:4" x14ac:dyDescent="0.2">
      <c r="A24" s="5" t="s">
        <v>31</v>
      </c>
      <c r="B24" s="6">
        <v>196547047</v>
      </c>
      <c r="C24" s="3">
        <v>0</v>
      </c>
      <c r="D24" s="1">
        <f t="shared" si="0"/>
        <v>0</v>
      </c>
    </row>
    <row r="25" spans="1:4" x14ac:dyDescent="0.2">
      <c r="A25" s="5" t="s">
        <v>33</v>
      </c>
      <c r="B25" s="6">
        <v>9577144</v>
      </c>
      <c r="C25" s="3">
        <v>0</v>
      </c>
      <c r="D25" s="1">
        <f t="shared" si="0"/>
        <v>0</v>
      </c>
    </row>
    <row r="26" spans="1:4" x14ac:dyDescent="0.2">
      <c r="A26" s="5" t="s">
        <v>34</v>
      </c>
      <c r="B26" s="6">
        <v>4658887</v>
      </c>
      <c r="C26" s="3">
        <v>0</v>
      </c>
      <c r="D26" s="1">
        <f t="shared" si="0"/>
        <v>0</v>
      </c>
    </row>
    <row r="27" spans="1:4" x14ac:dyDescent="0.2">
      <c r="A27" s="5" t="s">
        <v>35</v>
      </c>
      <c r="B27" s="6">
        <v>30592536</v>
      </c>
      <c r="C27" s="3">
        <v>0</v>
      </c>
      <c r="D27" s="1">
        <f t="shared" si="0"/>
        <v>0</v>
      </c>
    </row>
    <row r="28" spans="1:4" x14ac:dyDescent="0.2">
      <c r="A28" s="5" t="s">
        <v>36</v>
      </c>
      <c r="B28" s="6">
        <v>1177356</v>
      </c>
      <c r="C28" s="3">
        <v>0</v>
      </c>
      <c r="D28" s="1">
        <f t="shared" si="0"/>
        <v>0</v>
      </c>
    </row>
    <row r="29" spans="1:4" s="30" customFormat="1" x14ac:dyDescent="0.2">
      <c r="A29" s="9" t="s">
        <v>56</v>
      </c>
      <c r="B29" s="10">
        <v>12031676</v>
      </c>
      <c r="C29" s="28">
        <v>10773039</v>
      </c>
      <c r="D29" s="13">
        <f t="shared" si="0"/>
        <v>0.89538971960348668</v>
      </c>
    </row>
    <row r="30" spans="1:4" s="30" customFormat="1" x14ac:dyDescent="0.2">
      <c r="A30" s="9" t="s">
        <v>57</v>
      </c>
      <c r="B30" s="10">
        <v>13416785</v>
      </c>
      <c r="C30" s="28">
        <v>4927186</v>
      </c>
      <c r="D30" s="13">
        <f t="shared" si="0"/>
        <v>0.3672404380035903</v>
      </c>
    </row>
    <row r="31" spans="1:4" s="30" customFormat="1" x14ac:dyDescent="0.2">
      <c r="A31" s="9" t="s">
        <v>42</v>
      </c>
      <c r="B31" s="10">
        <v>38573935</v>
      </c>
      <c r="C31" s="28">
        <v>4721615</v>
      </c>
      <c r="D31" s="13">
        <f t="shared" si="0"/>
        <v>0.12240428672884941</v>
      </c>
    </row>
    <row r="32" spans="1:4" x14ac:dyDescent="0.2">
      <c r="A32" s="5" t="s">
        <v>43</v>
      </c>
      <c r="B32" s="6">
        <v>7649788</v>
      </c>
      <c r="C32" s="26">
        <v>253408</v>
      </c>
      <c r="D32" s="1">
        <f t="shared" si="0"/>
        <v>3.3126146763805743E-2</v>
      </c>
    </row>
    <row r="33" spans="1:4" x14ac:dyDescent="0.2">
      <c r="A33" s="5" t="s">
        <v>44</v>
      </c>
      <c r="B33" s="6">
        <v>261838</v>
      </c>
      <c r="C33" s="26">
        <v>16094</v>
      </c>
      <c r="D33" s="1">
        <f t="shared" si="0"/>
        <v>6.146548629305143E-2</v>
      </c>
    </row>
    <row r="34" spans="1:4" x14ac:dyDescent="0.2">
      <c r="A34" s="5" t="s">
        <v>45</v>
      </c>
      <c r="B34" s="6">
        <v>1142316</v>
      </c>
      <c r="C34" s="26">
        <v>30520</v>
      </c>
      <c r="D34" s="1">
        <f t="shared" si="0"/>
        <v>2.6717650807657426E-2</v>
      </c>
    </row>
    <row r="35" spans="1:4" x14ac:dyDescent="0.2">
      <c r="A35" s="5" t="s">
        <v>46</v>
      </c>
      <c r="B35" s="6">
        <v>615533</v>
      </c>
      <c r="C35" s="26">
        <v>6123</v>
      </c>
      <c r="D35" s="1">
        <f t="shared" si="0"/>
        <v>9.9474764147494937E-3</v>
      </c>
    </row>
    <row r="36" spans="1:4" x14ac:dyDescent="0.2">
      <c r="A36" s="5" t="s">
        <v>47</v>
      </c>
      <c r="B36" s="6">
        <v>115705</v>
      </c>
      <c r="C36" s="26">
        <v>0</v>
      </c>
      <c r="D36" s="1">
        <f t="shared" si="0"/>
        <v>0</v>
      </c>
    </row>
    <row r="37" spans="1:4" x14ac:dyDescent="0.2">
      <c r="A37" s="5" t="s">
        <v>48</v>
      </c>
      <c r="B37" s="6">
        <v>5802169</v>
      </c>
      <c r="C37" s="26">
        <v>89595</v>
      </c>
      <c r="D37" s="1">
        <f t="shared" si="0"/>
        <v>1.5441639152530717E-2</v>
      </c>
    </row>
    <row r="38" spans="1:4" x14ac:dyDescent="0.2">
      <c r="A38" s="5" t="s">
        <v>49</v>
      </c>
      <c r="B38" s="6">
        <v>5563535</v>
      </c>
      <c r="C38" s="26">
        <v>98091</v>
      </c>
      <c r="D38" s="1">
        <f t="shared" si="0"/>
        <v>1.7631056513529617E-2</v>
      </c>
    </row>
    <row r="39" spans="1:4" x14ac:dyDescent="0.2">
      <c r="A39" s="5" t="s">
        <v>50</v>
      </c>
      <c r="B39" s="6">
        <v>2119684</v>
      </c>
      <c r="C39" s="26">
        <v>40807</v>
      </c>
      <c r="D39" s="1">
        <f t="shared" si="0"/>
        <v>1.9251454462080198E-2</v>
      </c>
    </row>
    <row r="40" spans="1:4" x14ac:dyDescent="0.2">
      <c r="A40" s="5" t="s">
        <v>51</v>
      </c>
      <c r="B40" s="6">
        <v>475921</v>
      </c>
      <c r="C40" s="26">
        <v>6454</v>
      </c>
      <c r="D40" s="1">
        <f t="shared" si="0"/>
        <v>1.3561074211896512E-2</v>
      </c>
    </row>
    <row r="41" spans="1:4" x14ac:dyDescent="0.2">
      <c r="A41" s="5" t="s">
        <v>52</v>
      </c>
      <c r="B41" s="6">
        <v>43059</v>
      </c>
      <c r="C41" s="26">
        <v>337</v>
      </c>
      <c r="D41" s="1">
        <f t="shared" si="0"/>
        <v>7.826470656541025E-3</v>
      </c>
    </row>
    <row r="42" spans="1:4" x14ac:dyDescent="0.2">
      <c r="A42" s="5" t="s">
        <v>53</v>
      </c>
      <c r="B42" s="6">
        <v>13677</v>
      </c>
      <c r="C42" s="26">
        <v>1</v>
      </c>
      <c r="D42" s="1">
        <f t="shared" si="0"/>
        <v>7.3115449294435919E-5</v>
      </c>
    </row>
    <row r="43" spans="1:4" x14ac:dyDescent="0.2">
      <c r="A43" s="5" t="s">
        <v>54</v>
      </c>
      <c r="B43" s="6">
        <v>3685</v>
      </c>
      <c r="C43" s="26">
        <v>0</v>
      </c>
      <c r="D43" s="1">
        <f t="shared" si="0"/>
        <v>0</v>
      </c>
    </row>
    <row r="44" spans="1:4" x14ac:dyDescent="0.2">
      <c r="A44" s="5" t="s">
        <v>86</v>
      </c>
      <c r="B44" s="6"/>
      <c r="C44" s="26">
        <v>22000</v>
      </c>
      <c r="D44" s="1"/>
    </row>
    <row r="45" spans="1:4" x14ac:dyDescent="0.2">
      <c r="A45" s="5" t="s">
        <v>80</v>
      </c>
      <c r="B45" s="6"/>
      <c r="C45" s="26">
        <v>966677</v>
      </c>
      <c r="D45" s="1" t="e">
        <f t="shared" si="0"/>
        <v>#DIV/0!</v>
      </c>
    </row>
    <row r="46" spans="1:4" x14ac:dyDescent="0.2">
      <c r="A46" s="5" t="s">
        <v>81</v>
      </c>
      <c r="B46" s="6"/>
      <c r="C46" s="26">
        <v>6982</v>
      </c>
      <c r="D46" s="1" t="e">
        <f t="shared" si="0"/>
        <v>#DIV/0!</v>
      </c>
    </row>
    <row r="47" spans="1:4" x14ac:dyDescent="0.2">
      <c r="A47" s="5" t="s">
        <v>87</v>
      </c>
      <c r="B47" s="6"/>
      <c r="C47" s="26">
        <v>135705</v>
      </c>
      <c r="D47" s="1"/>
    </row>
    <row r="48" spans="1:4" x14ac:dyDescent="0.2">
      <c r="A48" s="9" t="s">
        <v>90</v>
      </c>
      <c r="B48" s="35"/>
      <c r="C48" s="26">
        <v>43777</v>
      </c>
      <c r="D48" s="35"/>
    </row>
    <row r="49" spans="1:4" x14ac:dyDescent="0.2">
      <c r="A49" s="5" t="s">
        <v>91</v>
      </c>
      <c r="B49" s="35"/>
      <c r="C49" s="26">
        <v>3828</v>
      </c>
      <c r="D49" s="35"/>
    </row>
  </sheetData>
  <pageMargins left="0.23622047244094491" right="0.23622047244094491" top="0.35433070866141736" bottom="0.35433070866141736" header="0.31496062992125984" footer="0.31496062992125984"/>
  <pageSetup paperSize="256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10" workbookViewId="0">
      <selection activeCell="C45" sqref="C45"/>
    </sheetView>
  </sheetViews>
  <sheetFormatPr baseColWidth="10" defaultRowHeight="12.75" x14ac:dyDescent="0.2"/>
  <cols>
    <col min="1" max="1" width="27.85546875" customWidth="1"/>
    <col min="2" max="2" width="15.85546875" bestFit="1" customWidth="1"/>
    <col min="3" max="3" width="14" bestFit="1" customWidth="1"/>
    <col min="4" max="4" width="11.85546875" bestFit="1" customWidth="1"/>
  </cols>
  <sheetData>
    <row r="1" spans="1:4" ht="30" x14ac:dyDescent="0.4">
      <c r="A1" s="15" t="s">
        <v>60</v>
      </c>
      <c r="B1" s="15"/>
      <c r="C1" s="15"/>
      <c r="D1" s="15"/>
    </row>
    <row r="2" spans="1:4" ht="15.75" x14ac:dyDescent="0.25">
      <c r="A2" s="16"/>
      <c r="B2" s="17" t="s">
        <v>37</v>
      </c>
      <c r="C2" s="18" t="s">
        <v>27</v>
      </c>
      <c r="D2" s="18" t="s">
        <v>27</v>
      </c>
    </row>
    <row r="3" spans="1:4" ht="47.25" x14ac:dyDescent="0.25">
      <c r="A3" s="25" t="s">
        <v>0</v>
      </c>
      <c r="B3" s="22" t="s">
        <v>39</v>
      </c>
      <c r="C3" s="23" t="s">
        <v>39</v>
      </c>
      <c r="D3" s="20" t="s">
        <v>40</v>
      </c>
    </row>
    <row r="4" spans="1:4" x14ac:dyDescent="0.2">
      <c r="A4" s="5" t="s">
        <v>28</v>
      </c>
      <c r="B4" s="6"/>
      <c r="C4" s="3">
        <v>0</v>
      </c>
      <c r="D4" s="1" t="e">
        <f t="shared" ref="D4:D49" si="0">C4/B4</f>
        <v>#DIV/0!</v>
      </c>
    </row>
    <row r="5" spans="1:4" x14ac:dyDescent="0.2">
      <c r="A5" s="5" t="s">
        <v>30</v>
      </c>
      <c r="B5" s="6"/>
      <c r="C5" s="3">
        <v>0</v>
      </c>
      <c r="D5" s="1" t="e">
        <f t="shared" si="0"/>
        <v>#DIV/0!</v>
      </c>
    </row>
    <row r="6" spans="1:4" x14ac:dyDescent="0.2">
      <c r="A6" s="5" t="s">
        <v>5</v>
      </c>
      <c r="B6" s="6"/>
      <c r="C6" s="7">
        <v>13619</v>
      </c>
      <c r="D6" s="1" t="e">
        <f t="shared" si="0"/>
        <v>#DIV/0!</v>
      </c>
    </row>
    <row r="7" spans="1:4" x14ac:dyDescent="0.2">
      <c r="A7" s="5" t="s">
        <v>8</v>
      </c>
      <c r="B7" s="6"/>
      <c r="C7" s="7">
        <v>280243</v>
      </c>
      <c r="D7" s="1" t="e">
        <f t="shared" si="0"/>
        <v>#DIV/0!</v>
      </c>
    </row>
    <row r="8" spans="1:4" x14ac:dyDescent="0.2">
      <c r="A8" s="5" t="s">
        <v>32</v>
      </c>
      <c r="B8" s="6"/>
      <c r="C8" s="3">
        <v>0</v>
      </c>
      <c r="D8" s="1" t="e">
        <f t="shared" si="0"/>
        <v>#DIV/0!</v>
      </c>
    </row>
    <row r="9" spans="1:4" x14ac:dyDescent="0.2">
      <c r="A9" s="9" t="s">
        <v>11</v>
      </c>
      <c r="B9" s="10"/>
      <c r="C9" s="11">
        <v>19628289.600000001</v>
      </c>
      <c r="D9" s="13" t="e">
        <f t="shared" si="0"/>
        <v>#DIV/0!</v>
      </c>
    </row>
    <row r="10" spans="1:4" x14ac:dyDescent="0.2">
      <c r="A10" s="5" t="s">
        <v>3</v>
      </c>
      <c r="B10" s="6"/>
      <c r="C10" s="7">
        <v>22322.600000000002</v>
      </c>
      <c r="D10" s="1" t="e">
        <f t="shared" si="0"/>
        <v>#DIV/0!</v>
      </c>
    </row>
    <row r="11" spans="1:4" x14ac:dyDescent="0.2">
      <c r="A11" s="9" t="s">
        <v>12</v>
      </c>
      <c r="B11" s="10"/>
      <c r="C11" s="11">
        <v>5058307.3</v>
      </c>
      <c r="D11" s="13" t="e">
        <f t="shared" si="0"/>
        <v>#DIV/0!</v>
      </c>
    </row>
    <row r="12" spans="1:4" x14ac:dyDescent="0.2">
      <c r="A12" s="9" t="s">
        <v>4</v>
      </c>
      <c r="B12" s="10"/>
      <c r="C12" s="11">
        <v>38090785.399999999</v>
      </c>
      <c r="D12" s="13" t="e">
        <f t="shared" si="0"/>
        <v>#DIV/0!</v>
      </c>
    </row>
    <row r="13" spans="1:4" x14ac:dyDescent="0.2">
      <c r="A13" s="5" t="s">
        <v>7</v>
      </c>
      <c r="B13" s="6"/>
      <c r="C13" s="7">
        <v>63781.200000000004</v>
      </c>
      <c r="D13" s="1" t="e">
        <f t="shared" si="0"/>
        <v>#DIV/0!</v>
      </c>
    </row>
    <row r="14" spans="1:4" x14ac:dyDescent="0.2">
      <c r="A14" s="9" t="s">
        <v>9</v>
      </c>
      <c r="B14" s="10"/>
      <c r="C14" s="11">
        <v>607899.4</v>
      </c>
      <c r="D14" s="13" t="e">
        <f t="shared" si="0"/>
        <v>#DIV/0!</v>
      </c>
    </row>
    <row r="15" spans="1:4" x14ac:dyDescent="0.2">
      <c r="A15" s="9" t="s">
        <v>13</v>
      </c>
      <c r="B15" s="10"/>
      <c r="C15" s="11">
        <v>13783689.199999999</v>
      </c>
      <c r="D15" s="13" t="e">
        <f t="shared" si="0"/>
        <v>#DIV/0!</v>
      </c>
    </row>
    <row r="16" spans="1:4" x14ac:dyDescent="0.2">
      <c r="A16" s="5" t="s">
        <v>26</v>
      </c>
      <c r="B16" s="6"/>
      <c r="C16" s="7">
        <v>0</v>
      </c>
      <c r="D16" s="1" t="e">
        <f t="shared" si="0"/>
        <v>#DIV/0!</v>
      </c>
    </row>
    <row r="17" spans="1:4" x14ac:dyDescent="0.2">
      <c r="A17" s="9" t="s">
        <v>2</v>
      </c>
      <c r="B17" s="10"/>
      <c r="C17" s="11">
        <v>16739407</v>
      </c>
      <c r="D17" s="13" t="e">
        <f t="shared" si="0"/>
        <v>#DIV/0!</v>
      </c>
    </row>
    <row r="18" spans="1:4" x14ac:dyDescent="0.2">
      <c r="A18" s="5" t="s">
        <v>24</v>
      </c>
      <c r="B18" s="6"/>
      <c r="C18" s="7">
        <f>775353+53522</f>
        <v>828875</v>
      </c>
      <c r="D18" s="1" t="e">
        <f t="shared" si="0"/>
        <v>#DIV/0!</v>
      </c>
    </row>
    <row r="19" spans="1:4" x14ac:dyDescent="0.2">
      <c r="A19" s="9" t="s">
        <v>10</v>
      </c>
      <c r="B19" s="10"/>
      <c r="C19" s="11">
        <f>282819690+98007</f>
        <v>282917697</v>
      </c>
      <c r="D19" s="13" t="e">
        <f t="shared" si="0"/>
        <v>#DIV/0!</v>
      </c>
    </row>
    <row r="20" spans="1:4" x14ac:dyDescent="0.2">
      <c r="A20" s="5" t="s">
        <v>1</v>
      </c>
      <c r="B20" s="6"/>
      <c r="C20" s="7">
        <v>5917032</v>
      </c>
      <c r="D20" s="1" t="e">
        <f t="shared" si="0"/>
        <v>#DIV/0!</v>
      </c>
    </row>
    <row r="21" spans="1:4" x14ac:dyDescent="0.2">
      <c r="A21" s="5" t="s">
        <v>29</v>
      </c>
      <c r="B21" s="6"/>
      <c r="C21" s="3">
        <v>0</v>
      </c>
      <c r="D21" s="1" t="e">
        <f t="shared" si="0"/>
        <v>#DIV/0!</v>
      </c>
    </row>
    <row r="22" spans="1:4" x14ac:dyDescent="0.2">
      <c r="A22" s="5" t="s">
        <v>6</v>
      </c>
      <c r="B22" s="6"/>
      <c r="C22" s="7">
        <v>334641</v>
      </c>
      <c r="D22" s="1" t="e">
        <f t="shared" si="0"/>
        <v>#DIV/0!</v>
      </c>
    </row>
    <row r="23" spans="1:4" x14ac:dyDescent="0.2">
      <c r="A23" s="5" t="s">
        <v>25</v>
      </c>
      <c r="B23" s="6"/>
      <c r="C23" s="7">
        <v>0</v>
      </c>
      <c r="D23" s="1" t="e">
        <f t="shared" si="0"/>
        <v>#DIV/0!</v>
      </c>
    </row>
    <row r="24" spans="1:4" x14ac:dyDescent="0.2">
      <c r="A24" s="5" t="s">
        <v>31</v>
      </c>
      <c r="B24" s="6"/>
      <c r="C24" s="3">
        <v>0</v>
      </c>
      <c r="D24" s="1" t="e">
        <f t="shared" si="0"/>
        <v>#DIV/0!</v>
      </c>
    </row>
    <row r="25" spans="1:4" x14ac:dyDescent="0.2">
      <c r="A25" s="5" t="s">
        <v>33</v>
      </c>
      <c r="B25" s="6"/>
      <c r="C25" s="3">
        <v>0</v>
      </c>
      <c r="D25" s="1" t="e">
        <f t="shared" si="0"/>
        <v>#DIV/0!</v>
      </c>
    </row>
    <row r="26" spans="1:4" x14ac:dyDescent="0.2">
      <c r="A26" s="5" t="s">
        <v>34</v>
      </c>
      <c r="B26" s="6"/>
      <c r="C26" s="3">
        <v>0</v>
      </c>
      <c r="D26" s="1" t="e">
        <f t="shared" si="0"/>
        <v>#DIV/0!</v>
      </c>
    </row>
    <row r="27" spans="1:4" x14ac:dyDescent="0.2">
      <c r="A27" s="5" t="s">
        <v>35</v>
      </c>
      <c r="B27" s="6"/>
      <c r="C27" s="3">
        <v>0</v>
      </c>
      <c r="D27" s="1" t="e">
        <f t="shared" si="0"/>
        <v>#DIV/0!</v>
      </c>
    </row>
    <row r="28" spans="1:4" x14ac:dyDescent="0.2">
      <c r="A28" s="5" t="s">
        <v>36</v>
      </c>
      <c r="B28" s="6"/>
      <c r="C28" s="3">
        <v>0</v>
      </c>
      <c r="D28" s="1" t="e">
        <f t="shared" si="0"/>
        <v>#DIV/0!</v>
      </c>
    </row>
    <row r="29" spans="1:4" x14ac:dyDescent="0.2">
      <c r="A29" s="9" t="s">
        <v>56</v>
      </c>
      <c r="B29" s="10"/>
      <c r="C29" s="28">
        <v>10457944</v>
      </c>
      <c r="D29" s="13" t="e">
        <f t="shared" si="0"/>
        <v>#DIV/0!</v>
      </c>
    </row>
    <row r="30" spans="1:4" x14ac:dyDescent="0.2">
      <c r="A30" s="9" t="s">
        <v>57</v>
      </c>
      <c r="B30" s="10"/>
      <c r="C30" s="28">
        <v>5114999</v>
      </c>
      <c r="D30" s="13" t="e">
        <f t="shared" si="0"/>
        <v>#DIV/0!</v>
      </c>
    </row>
    <row r="31" spans="1:4" x14ac:dyDescent="0.2">
      <c r="A31" s="9" t="s">
        <v>42</v>
      </c>
      <c r="B31" s="10"/>
      <c r="C31" s="28">
        <v>4623663</v>
      </c>
      <c r="D31" s="13" t="e">
        <f t="shared" si="0"/>
        <v>#DIV/0!</v>
      </c>
    </row>
    <row r="32" spans="1:4" x14ac:dyDescent="0.2">
      <c r="A32" s="5" t="s">
        <v>43</v>
      </c>
      <c r="B32" s="6"/>
      <c r="C32" s="26">
        <v>191124</v>
      </c>
      <c r="D32" s="1" t="e">
        <f t="shared" si="0"/>
        <v>#DIV/0!</v>
      </c>
    </row>
    <row r="33" spans="1:4" x14ac:dyDescent="0.2">
      <c r="A33" s="5" t="s">
        <v>44</v>
      </c>
      <c r="B33" s="6"/>
      <c r="C33" s="26">
        <v>12894</v>
      </c>
      <c r="D33" s="1" t="e">
        <f t="shared" si="0"/>
        <v>#DIV/0!</v>
      </c>
    </row>
    <row r="34" spans="1:4" x14ac:dyDescent="0.2">
      <c r="A34" s="5" t="s">
        <v>45</v>
      </c>
      <c r="B34" s="6"/>
      <c r="C34" s="26">
        <v>32148</v>
      </c>
      <c r="D34" s="1" t="e">
        <f t="shared" si="0"/>
        <v>#DIV/0!</v>
      </c>
    </row>
    <row r="35" spans="1:4" x14ac:dyDescent="0.2">
      <c r="A35" s="5" t="s">
        <v>46</v>
      </c>
      <c r="B35" s="6"/>
      <c r="C35" s="26">
        <v>4257</v>
      </c>
      <c r="D35" s="1" t="e">
        <f t="shared" si="0"/>
        <v>#DIV/0!</v>
      </c>
    </row>
    <row r="36" spans="1:4" x14ac:dyDescent="0.2">
      <c r="A36" s="5" t="s">
        <v>47</v>
      </c>
      <c r="B36" s="6"/>
      <c r="C36" s="26">
        <v>0</v>
      </c>
      <c r="D36" s="1" t="e">
        <f t="shared" si="0"/>
        <v>#DIV/0!</v>
      </c>
    </row>
    <row r="37" spans="1:4" x14ac:dyDescent="0.2">
      <c r="A37" s="5" t="s">
        <v>48</v>
      </c>
      <c r="B37" s="6"/>
      <c r="C37" s="26">
        <v>102505</v>
      </c>
      <c r="D37" s="1" t="e">
        <f t="shared" si="0"/>
        <v>#DIV/0!</v>
      </c>
    </row>
    <row r="38" spans="1:4" x14ac:dyDescent="0.2">
      <c r="A38" s="5" t="s">
        <v>49</v>
      </c>
      <c r="B38" s="6"/>
      <c r="C38" s="26">
        <v>46259</v>
      </c>
      <c r="D38" s="1" t="e">
        <f t="shared" si="0"/>
        <v>#DIV/0!</v>
      </c>
    </row>
    <row r="39" spans="1:4" x14ac:dyDescent="0.2">
      <c r="A39" s="5" t="s">
        <v>50</v>
      </c>
      <c r="B39" s="6"/>
      <c r="C39" s="26">
        <v>32607</v>
      </c>
      <c r="D39" s="1" t="e">
        <f t="shared" si="0"/>
        <v>#DIV/0!</v>
      </c>
    </row>
    <row r="40" spans="1:4" x14ac:dyDescent="0.2">
      <c r="A40" s="5" t="s">
        <v>51</v>
      </c>
      <c r="B40" s="6"/>
      <c r="C40" s="26">
        <v>6473</v>
      </c>
      <c r="D40" s="1" t="e">
        <f t="shared" si="0"/>
        <v>#DIV/0!</v>
      </c>
    </row>
    <row r="41" spans="1:4" x14ac:dyDescent="0.2">
      <c r="A41" s="5" t="s">
        <v>52</v>
      </c>
      <c r="B41" s="6"/>
      <c r="C41" s="26">
        <v>225</v>
      </c>
      <c r="D41" s="1" t="e">
        <f t="shared" si="0"/>
        <v>#DIV/0!</v>
      </c>
    </row>
    <row r="42" spans="1:4" x14ac:dyDescent="0.2">
      <c r="A42" s="5" t="s">
        <v>53</v>
      </c>
      <c r="B42" s="6"/>
      <c r="C42" s="26">
        <v>1</v>
      </c>
      <c r="D42" s="1" t="e">
        <f t="shared" si="0"/>
        <v>#DIV/0!</v>
      </c>
    </row>
    <row r="43" spans="1:4" x14ac:dyDescent="0.2">
      <c r="A43" s="5" t="s">
        <v>54</v>
      </c>
      <c r="B43" s="6"/>
      <c r="C43" s="26">
        <v>0</v>
      </c>
      <c r="D43" s="1" t="e">
        <f t="shared" si="0"/>
        <v>#DIV/0!</v>
      </c>
    </row>
    <row r="44" spans="1:4" x14ac:dyDescent="0.2">
      <c r="A44" s="5" t="s">
        <v>86</v>
      </c>
      <c r="B44" s="6"/>
      <c r="C44" s="26">
        <v>7844</v>
      </c>
      <c r="D44" s="1" t="e">
        <f t="shared" si="0"/>
        <v>#DIV/0!</v>
      </c>
    </row>
    <row r="45" spans="1:4" x14ac:dyDescent="0.2">
      <c r="A45" s="5" t="s">
        <v>80</v>
      </c>
      <c r="B45" s="6"/>
      <c r="C45" s="26">
        <v>993731</v>
      </c>
      <c r="D45" s="1" t="e">
        <f t="shared" si="0"/>
        <v>#DIV/0!</v>
      </c>
    </row>
    <row r="46" spans="1:4" x14ac:dyDescent="0.2">
      <c r="A46" s="5" t="s">
        <v>81</v>
      </c>
      <c r="B46" s="6"/>
      <c r="C46" s="26">
        <v>8932</v>
      </c>
      <c r="D46" s="1" t="e">
        <f t="shared" si="0"/>
        <v>#DIV/0!</v>
      </c>
    </row>
    <row r="47" spans="1:4" x14ac:dyDescent="0.2">
      <c r="A47" s="5" t="s">
        <v>87</v>
      </c>
      <c r="B47" s="6"/>
      <c r="C47" s="26">
        <v>129590</v>
      </c>
      <c r="D47" s="1" t="e">
        <f t="shared" si="0"/>
        <v>#DIV/0!</v>
      </c>
    </row>
    <row r="48" spans="1:4" x14ac:dyDescent="0.2">
      <c r="A48" s="9" t="s">
        <v>90</v>
      </c>
      <c r="B48" s="35"/>
      <c r="C48" s="26">
        <v>57365</v>
      </c>
      <c r="D48" s="35" t="e">
        <f t="shared" si="0"/>
        <v>#DIV/0!</v>
      </c>
    </row>
    <row r="49" spans="1:4" x14ac:dyDescent="0.2">
      <c r="A49" s="5" t="s">
        <v>91</v>
      </c>
      <c r="B49" s="35"/>
      <c r="C49" s="26">
        <v>10283</v>
      </c>
      <c r="D49" s="35" t="e">
        <f t="shared" si="0"/>
        <v>#DIV/0!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31" workbookViewId="0">
      <selection activeCell="C45" sqref="C45"/>
    </sheetView>
  </sheetViews>
  <sheetFormatPr baseColWidth="10" defaultRowHeight="12.75" x14ac:dyDescent="0.2"/>
  <cols>
    <col min="1" max="1" width="25.5703125" customWidth="1"/>
    <col min="2" max="2" width="15.85546875" bestFit="1" customWidth="1"/>
    <col min="3" max="3" width="14" bestFit="1" customWidth="1"/>
    <col min="4" max="4" width="11.85546875" bestFit="1" customWidth="1"/>
    <col min="9" max="9" width="55.85546875" bestFit="1" customWidth="1"/>
    <col min="10" max="10" width="15" bestFit="1" customWidth="1"/>
    <col min="11" max="12" width="11.28515625" bestFit="1" customWidth="1"/>
    <col min="13" max="13" width="11" bestFit="1" customWidth="1"/>
    <col min="14" max="14" width="11.28515625" bestFit="1" customWidth="1"/>
    <col min="15" max="15" width="9.140625" bestFit="1" customWidth="1"/>
  </cols>
  <sheetData>
    <row r="1" spans="1:4" ht="30" x14ac:dyDescent="0.4">
      <c r="A1" s="15" t="s">
        <v>65</v>
      </c>
      <c r="B1" s="15"/>
      <c r="C1" s="15"/>
      <c r="D1" s="15"/>
    </row>
    <row r="2" spans="1:4" ht="15.75" x14ac:dyDescent="0.25">
      <c r="A2" s="16"/>
      <c r="B2" s="17" t="s">
        <v>37</v>
      </c>
      <c r="C2" s="18" t="s">
        <v>27</v>
      </c>
      <c r="D2" s="18" t="s">
        <v>27</v>
      </c>
    </row>
    <row r="3" spans="1:4" ht="47.25" x14ac:dyDescent="0.25">
      <c r="A3" s="25" t="s">
        <v>0</v>
      </c>
      <c r="B3" s="22" t="s">
        <v>39</v>
      </c>
      <c r="C3" s="23" t="s">
        <v>39</v>
      </c>
      <c r="D3" s="20" t="s">
        <v>40</v>
      </c>
    </row>
    <row r="4" spans="1:4" x14ac:dyDescent="0.2">
      <c r="A4" s="5" t="s">
        <v>28</v>
      </c>
      <c r="B4" s="6"/>
      <c r="C4" s="3"/>
      <c r="D4" s="1" t="e">
        <f t="shared" ref="D4:D49" si="0">C4/B4</f>
        <v>#DIV/0!</v>
      </c>
    </row>
    <row r="5" spans="1:4" x14ac:dyDescent="0.2">
      <c r="A5" s="5" t="s">
        <v>30</v>
      </c>
      <c r="B5" s="6"/>
      <c r="C5" s="3"/>
      <c r="D5" s="1" t="e">
        <f t="shared" si="0"/>
        <v>#DIV/0!</v>
      </c>
    </row>
    <row r="6" spans="1:4" x14ac:dyDescent="0.2">
      <c r="A6" s="5" t="s">
        <v>5</v>
      </c>
      <c r="B6" s="6"/>
      <c r="C6" s="7">
        <v>15945</v>
      </c>
      <c r="D6" s="1" t="e">
        <f t="shared" si="0"/>
        <v>#DIV/0!</v>
      </c>
    </row>
    <row r="7" spans="1:4" ht="15.75" customHeight="1" x14ac:dyDescent="0.2">
      <c r="A7" s="5" t="s">
        <v>8</v>
      </c>
      <c r="B7" s="6"/>
      <c r="C7" s="7">
        <v>230970</v>
      </c>
      <c r="D7" s="1" t="e">
        <f t="shared" si="0"/>
        <v>#DIV/0!</v>
      </c>
    </row>
    <row r="8" spans="1:4" x14ac:dyDescent="0.2">
      <c r="A8" s="5" t="s">
        <v>32</v>
      </c>
      <c r="B8" s="6"/>
      <c r="C8" s="3"/>
      <c r="D8" s="1" t="e">
        <f t="shared" si="0"/>
        <v>#DIV/0!</v>
      </c>
    </row>
    <row r="9" spans="1:4" x14ac:dyDescent="0.2">
      <c r="A9" s="9" t="s">
        <v>11</v>
      </c>
      <c r="B9" s="10"/>
      <c r="C9" s="11">
        <v>15929286</v>
      </c>
      <c r="D9" s="13" t="e">
        <f t="shared" si="0"/>
        <v>#DIV/0!</v>
      </c>
    </row>
    <row r="10" spans="1:4" x14ac:dyDescent="0.2">
      <c r="A10" s="5" t="s">
        <v>3</v>
      </c>
      <c r="B10" s="6"/>
      <c r="C10" s="7">
        <v>16716.900000000001</v>
      </c>
      <c r="D10" s="1" t="e">
        <f t="shared" si="0"/>
        <v>#DIV/0!</v>
      </c>
    </row>
    <row r="11" spans="1:4" x14ac:dyDescent="0.2">
      <c r="A11" s="9" t="s">
        <v>12</v>
      </c>
      <c r="B11" s="10"/>
      <c r="C11" s="11">
        <v>4884239.3000000007</v>
      </c>
      <c r="D11" s="13" t="e">
        <f t="shared" si="0"/>
        <v>#DIV/0!</v>
      </c>
    </row>
    <row r="12" spans="1:4" x14ac:dyDescent="0.2">
      <c r="A12" s="9" t="s">
        <v>4</v>
      </c>
      <c r="B12" s="10"/>
      <c r="C12" s="11">
        <v>39383019.599999994</v>
      </c>
      <c r="D12" s="13" t="e">
        <f t="shared" si="0"/>
        <v>#DIV/0!</v>
      </c>
    </row>
    <row r="13" spans="1:4" x14ac:dyDescent="0.2">
      <c r="A13" s="5" t="s">
        <v>7</v>
      </c>
      <c r="B13" s="6"/>
      <c r="C13" s="7">
        <v>58066</v>
      </c>
      <c r="D13" s="1" t="e">
        <f t="shared" si="0"/>
        <v>#DIV/0!</v>
      </c>
    </row>
    <row r="14" spans="1:4" x14ac:dyDescent="0.2">
      <c r="A14" s="9" t="s">
        <v>9</v>
      </c>
      <c r="B14" s="10"/>
      <c r="C14" s="11">
        <v>489593.4</v>
      </c>
      <c r="D14" s="13" t="e">
        <f t="shared" si="0"/>
        <v>#DIV/0!</v>
      </c>
    </row>
    <row r="15" spans="1:4" x14ac:dyDescent="0.2">
      <c r="A15" s="9" t="s">
        <v>13</v>
      </c>
      <c r="B15" s="10"/>
      <c r="C15" s="11">
        <v>12721583</v>
      </c>
      <c r="D15" s="13" t="e">
        <f t="shared" si="0"/>
        <v>#DIV/0!</v>
      </c>
    </row>
    <row r="16" spans="1:4" x14ac:dyDescent="0.2">
      <c r="A16" s="5" t="s">
        <v>26</v>
      </c>
      <c r="B16" s="6"/>
      <c r="C16" s="7">
        <v>427.8</v>
      </c>
      <c r="D16" s="1" t="e">
        <f t="shared" si="0"/>
        <v>#DIV/0!</v>
      </c>
    </row>
    <row r="17" spans="1:4" x14ac:dyDescent="0.2">
      <c r="A17" s="9" t="s">
        <v>2</v>
      </c>
      <c r="B17" s="10"/>
      <c r="C17" s="11">
        <v>17032471</v>
      </c>
      <c r="D17" s="13" t="e">
        <f t="shared" si="0"/>
        <v>#DIV/0!</v>
      </c>
    </row>
    <row r="18" spans="1:4" x14ac:dyDescent="0.2">
      <c r="A18" s="5" t="s">
        <v>24</v>
      </c>
      <c r="B18" s="6"/>
      <c r="C18" s="7">
        <f>739116+58982</f>
        <v>798098</v>
      </c>
      <c r="D18" s="1" t="e">
        <f t="shared" si="0"/>
        <v>#DIV/0!</v>
      </c>
    </row>
    <row r="19" spans="1:4" x14ac:dyDescent="0.2">
      <c r="A19" s="9" t="s">
        <v>10</v>
      </c>
      <c r="B19" s="10"/>
      <c r="C19" s="11">
        <f>286619992+97474</f>
        <v>286717466</v>
      </c>
      <c r="D19" s="13" t="e">
        <f t="shared" si="0"/>
        <v>#DIV/0!</v>
      </c>
    </row>
    <row r="20" spans="1:4" x14ac:dyDescent="0.2">
      <c r="A20" s="5" t="s">
        <v>1</v>
      </c>
      <c r="B20" s="6"/>
      <c r="C20" s="7">
        <v>7929116</v>
      </c>
      <c r="D20" s="1" t="e">
        <f t="shared" si="0"/>
        <v>#DIV/0!</v>
      </c>
    </row>
    <row r="21" spans="1:4" x14ac:dyDescent="0.2">
      <c r="A21" s="5" t="s">
        <v>29</v>
      </c>
      <c r="B21" s="6"/>
      <c r="C21" s="3">
        <v>0</v>
      </c>
      <c r="D21" s="1" t="e">
        <f t="shared" si="0"/>
        <v>#DIV/0!</v>
      </c>
    </row>
    <row r="22" spans="1:4" x14ac:dyDescent="0.2">
      <c r="A22" s="5" t="s">
        <v>6</v>
      </c>
      <c r="B22" s="6"/>
      <c r="C22" s="7">
        <v>813281</v>
      </c>
      <c r="D22" s="1" t="e">
        <f t="shared" si="0"/>
        <v>#DIV/0!</v>
      </c>
    </row>
    <row r="23" spans="1:4" x14ac:dyDescent="0.2">
      <c r="A23" s="5" t="s">
        <v>25</v>
      </c>
      <c r="B23" s="6"/>
      <c r="C23" s="7">
        <v>2470</v>
      </c>
      <c r="D23" s="1" t="e">
        <f t="shared" si="0"/>
        <v>#DIV/0!</v>
      </c>
    </row>
    <row r="24" spans="1:4" x14ac:dyDescent="0.2">
      <c r="A24" s="5" t="s">
        <v>31</v>
      </c>
      <c r="B24" s="6"/>
      <c r="C24" s="3">
        <v>0</v>
      </c>
      <c r="D24" s="1" t="e">
        <f t="shared" si="0"/>
        <v>#DIV/0!</v>
      </c>
    </row>
    <row r="25" spans="1:4" x14ac:dyDescent="0.2">
      <c r="A25" s="5" t="s">
        <v>33</v>
      </c>
      <c r="B25" s="6"/>
      <c r="C25" s="3">
        <v>0</v>
      </c>
      <c r="D25" s="1" t="e">
        <f t="shared" si="0"/>
        <v>#DIV/0!</v>
      </c>
    </row>
    <row r="26" spans="1:4" x14ac:dyDescent="0.2">
      <c r="A26" s="5" t="s">
        <v>34</v>
      </c>
      <c r="B26" s="6"/>
      <c r="C26" s="3">
        <v>115477</v>
      </c>
      <c r="D26" s="1" t="e">
        <f t="shared" si="0"/>
        <v>#DIV/0!</v>
      </c>
    </row>
    <row r="27" spans="1:4" x14ac:dyDescent="0.2">
      <c r="A27" s="5" t="s">
        <v>35</v>
      </c>
      <c r="B27" s="6"/>
      <c r="C27" s="3">
        <v>0</v>
      </c>
      <c r="D27" s="1" t="e">
        <f t="shared" si="0"/>
        <v>#DIV/0!</v>
      </c>
    </row>
    <row r="28" spans="1:4" x14ac:dyDescent="0.2">
      <c r="A28" s="5" t="s">
        <v>36</v>
      </c>
      <c r="B28" s="6"/>
      <c r="C28" s="3">
        <v>0</v>
      </c>
      <c r="D28" s="1" t="e">
        <f t="shared" si="0"/>
        <v>#DIV/0!</v>
      </c>
    </row>
    <row r="29" spans="1:4" x14ac:dyDescent="0.2">
      <c r="A29" s="9" t="s">
        <v>56</v>
      </c>
      <c r="B29" s="10"/>
      <c r="C29" s="28">
        <v>10468523</v>
      </c>
      <c r="D29" s="13" t="e">
        <f t="shared" si="0"/>
        <v>#DIV/0!</v>
      </c>
    </row>
    <row r="30" spans="1:4" x14ac:dyDescent="0.2">
      <c r="A30" s="9" t="s">
        <v>57</v>
      </c>
      <c r="B30" s="10"/>
      <c r="C30" s="28">
        <v>4992492</v>
      </c>
      <c r="D30" s="13" t="e">
        <f t="shared" si="0"/>
        <v>#DIV/0!</v>
      </c>
    </row>
    <row r="31" spans="1:4" x14ac:dyDescent="0.2">
      <c r="A31" s="9" t="s">
        <v>42</v>
      </c>
      <c r="B31" s="10"/>
      <c r="C31" s="28">
        <v>3981709</v>
      </c>
      <c r="D31" s="13" t="e">
        <f t="shared" si="0"/>
        <v>#DIV/0!</v>
      </c>
    </row>
    <row r="32" spans="1:4" x14ac:dyDescent="0.2">
      <c r="A32" s="5" t="s">
        <v>43</v>
      </c>
      <c r="B32" s="6"/>
      <c r="C32" s="26">
        <v>167694</v>
      </c>
      <c r="D32" s="1" t="e">
        <f t="shared" si="0"/>
        <v>#DIV/0!</v>
      </c>
    </row>
    <row r="33" spans="1:4" x14ac:dyDescent="0.2">
      <c r="A33" s="5" t="s">
        <v>44</v>
      </c>
      <c r="B33" s="6"/>
      <c r="C33" s="26">
        <v>9060</v>
      </c>
      <c r="D33" s="1" t="e">
        <f t="shared" si="0"/>
        <v>#DIV/0!</v>
      </c>
    </row>
    <row r="34" spans="1:4" x14ac:dyDescent="0.2">
      <c r="A34" s="5" t="s">
        <v>45</v>
      </c>
      <c r="B34" s="6"/>
      <c r="C34" s="26">
        <v>4006</v>
      </c>
      <c r="D34" s="1" t="e">
        <f t="shared" si="0"/>
        <v>#DIV/0!</v>
      </c>
    </row>
    <row r="35" spans="1:4" x14ac:dyDescent="0.2">
      <c r="A35" s="5" t="s">
        <v>46</v>
      </c>
      <c r="B35" s="6"/>
      <c r="C35" s="26">
        <v>4243</v>
      </c>
      <c r="D35" s="1" t="e">
        <f t="shared" si="0"/>
        <v>#DIV/0!</v>
      </c>
    </row>
    <row r="36" spans="1:4" x14ac:dyDescent="0.2">
      <c r="A36" s="5" t="s">
        <v>47</v>
      </c>
      <c r="B36" s="6"/>
      <c r="C36" s="26">
        <v>0</v>
      </c>
      <c r="D36" s="1" t="e">
        <f t="shared" si="0"/>
        <v>#DIV/0!</v>
      </c>
    </row>
    <row r="37" spans="1:4" x14ac:dyDescent="0.2">
      <c r="A37" s="5" t="s">
        <v>48</v>
      </c>
      <c r="B37" s="6"/>
      <c r="C37" s="26">
        <v>85474</v>
      </c>
      <c r="D37" s="1" t="e">
        <f t="shared" si="0"/>
        <v>#DIV/0!</v>
      </c>
    </row>
    <row r="38" spans="1:4" x14ac:dyDescent="0.2">
      <c r="A38" s="5" t="s">
        <v>49</v>
      </c>
      <c r="B38" s="6"/>
      <c r="C38" s="26">
        <v>38622</v>
      </c>
      <c r="D38" s="1" t="e">
        <f t="shared" si="0"/>
        <v>#DIV/0!</v>
      </c>
    </row>
    <row r="39" spans="1:4" x14ac:dyDescent="0.2">
      <c r="A39" s="5" t="s">
        <v>50</v>
      </c>
      <c r="B39" s="6"/>
      <c r="C39" s="26">
        <v>22586</v>
      </c>
      <c r="D39" s="1" t="e">
        <f t="shared" si="0"/>
        <v>#DIV/0!</v>
      </c>
    </row>
    <row r="40" spans="1:4" x14ac:dyDescent="0.2">
      <c r="A40" s="5" t="s">
        <v>51</v>
      </c>
      <c r="B40" s="6"/>
      <c r="C40" s="26">
        <v>3915</v>
      </c>
      <c r="D40" s="1" t="e">
        <f t="shared" si="0"/>
        <v>#DIV/0!</v>
      </c>
    </row>
    <row r="41" spans="1:4" x14ac:dyDescent="0.2">
      <c r="A41" s="5" t="s">
        <v>52</v>
      </c>
      <c r="B41" s="6"/>
      <c r="C41" s="26">
        <v>0</v>
      </c>
      <c r="D41" s="1" t="e">
        <f t="shared" si="0"/>
        <v>#DIV/0!</v>
      </c>
    </row>
    <row r="42" spans="1:4" x14ac:dyDescent="0.2">
      <c r="A42" s="5" t="s">
        <v>53</v>
      </c>
      <c r="B42" s="6"/>
      <c r="C42" s="26">
        <v>1</v>
      </c>
      <c r="D42" s="1" t="e">
        <f t="shared" si="0"/>
        <v>#DIV/0!</v>
      </c>
    </row>
    <row r="43" spans="1:4" x14ac:dyDescent="0.2">
      <c r="A43" s="5" t="s">
        <v>54</v>
      </c>
      <c r="B43" s="6"/>
      <c r="C43" s="26">
        <v>0</v>
      </c>
      <c r="D43" s="1" t="e">
        <f t="shared" si="0"/>
        <v>#DIV/0!</v>
      </c>
    </row>
    <row r="44" spans="1:4" x14ac:dyDescent="0.2">
      <c r="A44" s="5" t="s">
        <v>86</v>
      </c>
      <c r="B44" s="6"/>
      <c r="C44" s="26">
        <v>10968</v>
      </c>
      <c r="D44" s="1" t="e">
        <f t="shared" si="0"/>
        <v>#DIV/0!</v>
      </c>
    </row>
    <row r="45" spans="1:4" x14ac:dyDescent="0.2">
      <c r="A45" s="5" t="s">
        <v>80</v>
      </c>
      <c r="B45" s="6"/>
      <c r="C45" s="26">
        <v>998021</v>
      </c>
      <c r="D45" s="1" t="e">
        <f t="shared" si="0"/>
        <v>#DIV/0!</v>
      </c>
    </row>
    <row r="46" spans="1:4" x14ac:dyDescent="0.2">
      <c r="A46" s="5" t="s">
        <v>81</v>
      </c>
      <c r="B46" s="6"/>
      <c r="C46" s="26">
        <v>8943</v>
      </c>
      <c r="D46" s="1" t="e">
        <f t="shared" si="0"/>
        <v>#DIV/0!</v>
      </c>
    </row>
    <row r="47" spans="1:4" x14ac:dyDescent="0.2">
      <c r="A47" s="5" t="s">
        <v>87</v>
      </c>
      <c r="B47" s="6"/>
      <c r="C47" s="26">
        <v>85156</v>
      </c>
      <c r="D47" s="1" t="e">
        <f t="shared" si="0"/>
        <v>#DIV/0!</v>
      </c>
    </row>
    <row r="48" spans="1:4" x14ac:dyDescent="0.2">
      <c r="A48" s="9" t="s">
        <v>90</v>
      </c>
      <c r="B48" s="35"/>
      <c r="C48" s="26">
        <v>75659</v>
      </c>
      <c r="D48" s="35" t="e">
        <f t="shared" si="0"/>
        <v>#DIV/0!</v>
      </c>
    </row>
    <row r="49" spans="1:4" x14ac:dyDescent="0.2">
      <c r="A49" s="5" t="s">
        <v>91</v>
      </c>
      <c r="B49" s="35"/>
      <c r="C49" s="26">
        <v>14428</v>
      </c>
      <c r="D49" s="35" t="e">
        <f t="shared" si="0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14</vt:i4>
      </vt:variant>
      <vt:variant>
        <vt:lpstr>Navngitte områder</vt:lpstr>
      </vt:variant>
      <vt:variant>
        <vt:i4>9</vt:i4>
      </vt:variant>
    </vt:vector>
  </HeadingPairs>
  <TitlesOfParts>
    <vt:vector size="23" baseType="lpstr">
      <vt:lpstr>Utvikling Rogaland pub</vt:lpstr>
      <vt:lpstr>Fokus Hå</vt:lpstr>
      <vt:lpstr>Utvikling Rogaland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Macro1</vt:lpstr>
      <vt:lpstr>Macro2</vt:lpstr>
      <vt:lpstr>Macro3</vt:lpstr>
      <vt:lpstr>Macro4</vt:lpstr>
      <vt:lpstr>Macro5</vt:lpstr>
      <vt:lpstr>Macro6</vt:lpstr>
      <vt:lpstr>Macro7</vt:lpstr>
      <vt:lpstr>Macro8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Svanes, Morten</dc:creator>
  <cp:lastModifiedBy>Morten Svanes</cp:lastModifiedBy>
  <cp:lastPrinted>2017-03-30T08:02:46Z</cp:lastPrinted>
  <dcterms:created xsi:type="dcterms:W3CDTF">2016-01-25T11:59:08Z</dcterms:created>
  <dcterms:modified xsi:type="dcterms:W3CDTF">2017-04-06T09:18:26Z</dcterms:modified>
</cp:coreProperties>
</file>